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45" activeTab="3"/>
  </bookViews>
  <sheets>
    <sheet name="riesgos biologicos" sheetId="1" r:id="rId1"/>
    <sheet name="biologia 2" sheetId="2" r:id="rId2"/>
    <sheet name="AMBIENTAL" sheetId="3" r:id="rId3"/>
    <sheet name="BIOTECNOLOGIA" sheetId="4" r:id="rId4"/>
    <sheet name="MICROBIOLOGIA" sheetId="5" r:id="rId5"/>
    <sheet name="QUIMICA" sheetId="6" r:id="rId6"/>
    <sheet name="BIOLOGIA3" sheetId="7" r:id="rId7"/>
  </sheets>
  <definedNames/>
  <calcPr fullCalcOnLoad="1"/>
</workbook>
</file>

<file path=xl/sharedStrings.xml><?xml version="1.0" encoding="utf-8"?>
<sst xmlns="http://schemas.openxmlformats.org/spreadsheetml/2006/main" count="346" uniqueCount="203">
  <si>
    <t>RIESGOS BIOLOGICOS</t>
  </si>
  <si>
    <t>totales</t>
  </si>
  <si>
    <t>CIPAS Nº</t>
  </si>
  <si>
    <t xml:space="preserve">Nombres   /   </t>
  </si>
  <si>
    <t>E.P</t>
  </si>
  <si>
    <t>c1</t>
  </si>
  <si>
    <t>DEF</t>
  </si>
  <si>
    <t>Fulanito Tal Cual Prueba</t>
  </si>
  <si>
    <t>AGUILLON JEIMY CRISTINA</t>
  </si>
  <si>
    <t>ALBA OLGA LUCIA</t>
  </si>
  <si>
    <t>ALVAREZ COLMAN SANDRA</t>
  </si>
  <si>
    <t xml:space="preserve">ANGULO RODRIGUEZ DIANA </t>
  </si>
  <si>
    <t>BECERRA JAIRO H</t>
  </si>
  <si>
    <t>CAMACHO JUAN JOSE</t>
  </si>
  <si>
    <t>CASAS PINILLA YAMILE ROCIO</t>
  </si>
  <si>
    <t>CRUZ CUEVAS DORA ALICIA</t>
  </si>
  <si>
    <t>DORIA ESPINOSA YEIMY PAOLA</t>
  </si>
  <si>
    <t>FINO LUDY STELLA</t>
  </si>
  <si>
    <t>GARZON YAENETTE  PATRICIA</t>
  </si>
  <si>
    <t>GONZALEA VILLATE OLOGA LEYDA</t>
  </si>
  <si>
    <t>LOZANO CABO GLORIA YOHANA</t>
  </si>
  <si>
    <t>MARTINEZ GRANADOS HELEN ZARRA</t>
  </si>
  <si>
    <t>MENDOZA FERNANDEZ MARCELA</t>
  </si>
  <si>
    <t>MORON MARTINEZ ARCEY</t>
  </si>
  <si>
    <t>QUESADA ROMERO MARISOL</t>
  </si>
  <si>
    <t>QUIÑONES OLGA MARINA</t>
  </si>
  <si>
    <t>RAMIREZ JEYMMY PATRICIA</t>
  </si>
  <si>
    <t>RAMIREZ RAMIREZ NHUR</t>
  </si>
  <si>
    <t>RIVEROS TELLEZ MAGDA M</t>
  </si>
  <si>
    <t>RODRIGUEZ EDGAR ELIAS</t>
  </si>
  <si>
    <t>RODRIGUEZ JUAN CARLOS</t>
  </si>
  <si>
    <t>RODRIGUEZ MAGDA LORENA</t>
  </si>
  <si>
    <t>RODRIGUEZ MARTINEZ DAMARIS</t>
  </si>
  <si>
    <t>SANCHEZ ARIAS JOHANA</t>
  </si>
  <si>
    <t>SANCHEZ BOHORQUES SONIA LUZ</t>
  </si>
  <si>
    <t>TRIANA  NAVARRETE ORLANDO</t>
  </si>
  <si>
    <t>TRUJILLO  PLATAJOSE ABNER</t>
  </si>
  <si>
    <t xml:space="preserve">VASQUEZ SOLANO MAYERLY </t>
  </si>
  <si>
    <t>ROMERO MAGDA</t>
  </si>
  <si>
    <t>SIERRA JENNIFER</t>
  </si>
  <si>
    <t>COLMENARES MAURICIO</t>
  </si>
  <si>
    <t>PEREZ MARCELA</t>
  </si>
  <si>
    <t>PARODY LEONEL MAURICIO</t>
  </si>
  <si>
    <t>CHARRY LILIANA</t>
  </si>
  <si>
    <t>DELGADO ALEXLY</t>
  </si>
  <si>
    <t>VEGA RODRIGUEZ LILIANA</t>
  </si>
  <si>
    <t>AGUDELO DIANA MARCELA</t>
  </si>
  <si>
    <t>GUZMAN CARLOS FERNANDO</t>
  </si>
  <si>
    <t>CASTRILLON DERLY</t>
  </si>
  <si>
    <t>CARVAJAL  MARCELA</t>
  </si>
  <si>
    <t>ASIGNATURA</t>
  </si>
  <si>
    <t>EJ=EJERCICIOS</t>
  </si>
  <si>
    <t>SUMA</t>
  </si>
  <si>
    <t>biologia regencia grupo 2</t>
  </si>
  <si>
    <t>Leydy mendoza</t>
  </si>
  <si>
    <t>kriss Bernal</t>
  </si>
  <si>
    <t>Alberto rocha Mayorga</t>
  </si>
  <si>
    <t>Angelica ganboa</t>
  </si>
  <si>
    <t>Ehildos Jimenez</t>
  </si>
  <si>
    <t>Jenny Consuelo Gonzalez Castro</t>
  </si>
  <si>
    <t>Sandra Lombana</t>
  </si>
  <si>
    <t>Gloria Mayano</t>
  </si>
  <si>
    <t>Maria Tavera</t>
  </si>
  <si>
    <t>Luz Mary Leon</t>
  </si>
  <si>
    <t>Claudia Lorena Camargo</t>
  </si>
  <si>
    <t>Cesar julian Delgadillo Castillo</t>
  </si>
  <si>
    <t>Victor david Rodriguez Herrera</t>
  </si>
  <si>
    <t>Amalia acosta</t>
  </si>
  <si>
    <t>Denyrys Foltalvo</t>
  </si>
  <si>
    <t>Deissy gil</t>
  </si>
  <si>
    <t>Claudia gonzalez peña</t>
  </si>
  <si>
    <t>Andres capera molano</t>
  </si>
  <si>
    <t>jose martin perez</t>
  </si>
  <si>
    <t>Aracelly Lizcano Valencia</t>
  </si>
  <si>
    <t>Nelson Cardenas</t>
  </si>
  <si>
    <t>Claudia capador</t>
  </si>
  <si>
    <t>Viviana montañez Sanchez</t>
  </si>
  <si>
    <t>William Dorado</t>
  </si>
  <si>
    <t>lida Mejia</t>
  </si>
  <si>
    <t>Migel  AngelRangel  Hernandez</t>
  </si>
  <si>
    <t>sandra Caianche</t>
  </si>
  <si>
    <t>Esperanza estupiñan</t>
  </si>
  <si>
    <t>silvia Florez</t>
  </si>
  <si>
    <t>Francy murcia</t>
  </si>
  <si>
    <t>Ana paula Cortes</t>
  </si>
  <si>
    <t>yanira torre</t>
  </si>
  <si>
    <t>cindy sandoval</t>
  </si>
  <si>
    <t>nataly pinto</t>
  </si>
  <si>
    <t>ciudad y ambiente</t>
  </si>
  <si>
    <t>E</t>
  </si>
  <si>
    <t>CT</t>
  </si>
  <si>
    <t>M</t>
  </si>
  <si>
    <t>V</t>
  </si>
  <si>
    <t>RE</t>
  </si>
  <si>
    <t>exa</t>
  </si>
  <si>
    <t>Castillo Castellanos Herlinda</t>
  </si>
  <si>
    <t>Galindo Velandia Ana Matilde</t>
  </si>
  <si>
    <t>Poveda Castro Magda Liliana</t>
  </si>
  <si>
    <t>Velasco figueroa Carlos Geovany</t>
  </si>
  <si>
    <t>Castro Forero Flor Celina</t>
  </si>
  <si>
    <t>Mojica Valderama Maria Doris</t>
  </si>
  <si>
    <t>Pinzon R Nesli Suleima</t>
  </si>
  <si>
    <t>Guzman Butacle Diana Marcela</t>
  </si>
  <si>
    <t>Huertas Chiguasaque Sandra Milena</t>
  </si>
  <si>
    <t>Medina Torres Edilma Erminia</t>
  </si>
  <si>
    <t>Tavera Gonzalez Claudia Rocio</t>
  </si>
  <si>
    <t>Beltran Garcia Magda Yolima</t>
  </si>
  <si>
    <t>Gutierrez Romero Olga Soraida</t>
  </si>
  <si>
    <t>Pacheco Casas Stefany</t>
  </si>
  <si>
    <t>Parra Parra Yolanda</t>
  </si>
  <si>
    <t>Soto Garcia Amanda Milena</t>
  </si>
  <si>
    <t>Vallejo Ovalle Ana Carolina</t>
  </si>
  <si>
    <t>Rengifo Ramirez Maribel</t>
  </si>
  <si>
    <t>pinzon parra Angie lorena</t>
  </si>
  <si>
    <t xml:space="preserve"> Echeverria Carolina</t>
  </si>
  <si>
    <t>Leon Angelica</t>
  </si>
  <si>
    <t>Santamaria Sandra</t>
  </si>
  <si>
    <t>delCastillo Nataly</t>
  </si>
  <si>
    <t>perez elizabeth</t>
  </si>
  <si>
    <t>Perez vianeth</t>
  </si>
  <si>
    <t>Diaz maria isabel</t>
  </si>
  <si>
    <t>Martinez Diana</t>
  </si>
  <si>
    <t>Rodriguez  Puin Giovanna</t>
  </si>
  <si>
    <t>Ruiz Lady Ghivanna</t>
  </si>
  <si>
    <t>Alfonso Claudia</t>
  </si>
  <si>
    <t>Gonzalez sayurry</t>
  </si>
  <si>
    <t>Ocampo William</t>
  </si>
  <si>
    <t>Ibañez Bibiana</t>
  </si>
  <si>
    <t>Lopez Derly paola</t>
  </si>
  <si>
    <t>Iguaran ester</t>
  </si>
  <si>
    <t>Pinzon Diana</t>
  </si>
  <si>
    <t>Romero yeimy</t>
  </si>
  <si>
    <t>Perez diana lucia</t>
  </si>
  <si>
    <t>Ruiz sandra</t>
  </si>
  <si>
    <t>Parra Montoya ana rosalba</t>
  </si>
  <si>
    <t>BIOTECNOLOGIA</t>
  </si>
  <si>
    <t>Dias maria isabel</t>
  </si>
  <si>
    <t>MICROBIOLOGIA</t>
  </si>
  <si>
    <t>marbelly Areban Acevedo</t>
  </si>
  <si>
    <t>Fredy andres aguilera</t>
  </si>
  <si>
    <t>Keren lorena castillo</t>
  </si>
  <si>
    <t>ginna Paola Zarate Sacristan</t>
  </si>
  <si>
    <t>Wendy Castillo Valbuena</t>
  </si>
  <si>
    <t>Alizon Bejarano Muñoz</t>
  </si>
  <si>
    <t>lizeth lopez ruiz</t>
  </si>
  <si>
    <t>Nabeth natalia  Baquero mejia</t>
  </si>
  <si>
    <t>Karolyn villalba</t>
  </si>
  <si>
    <t>segio Mina</t>
  </si>
  <si>
    <t>Erika Lopez</t>
  </si>
  <si>
    <t>Angie garavito</t>
  </si>
  <si>
    <t>Katty Farfan</t>
  </si>
  <si>
    <t>Sadit Camilo Saboya Peña</t>
  </si>
  <si>
    <t>Cristian Rodriguez</t>
  </si>
  <si>
    <t xml:space="preserve">Santiago chavez </t>
  </si>
  <si>
    <t>UNIVERSIDAD    DEL     TOLIMA     IDEAD    CREAD    BOGOTA</t>
  </si>
  <si>
    <t xml:space="preserve">SUS NOTAS HASTA EL DIA </t>
  </si>
  <si>
    <t xml:space="preserve">21 DE MARZO </t>
  </si>
  <si>
    <t>ORGANICA</t>
  </si>
  <si>
    <t>HAMMES  R   GARAVITO  S</t>
  </si>
  <si>
    <t>CRITERIOS    DE  EVALUACION    PORTAFOLIO</t>
  </si>
  <si>
    <t>A= Asistencia</t>
  </si>
  <si>
    <t>E=Ensayo</t>
  </si>
  <si>
    <t>M=Mapa Conceptual</t>
  </si>
  <si>
    <t>C=Control Lectura</t>
  </si>
  <si>
    <t>TT=Trabajo Tutorial</t>
  </si>
  <si>
    <t>L=laboratorio</t>
  </si>
  <si>
    <t>Tutoria 1</t>
  </si>
  <si>
    <t>Tutoria 2</t>
  </si>
  <si>
    <t>Tutoria 3</t>
  </si>
  <si>
    <t>Tutoria 4</t>
  </si>
  <si>
    <t>Tutoria 5</t>
  </si>
  <si>
    <t>A</t>
  </si>
  <si>
    <t>C</t>
  </si>
  <si>
    <t>L</t>
  </si>
  <si>
    <t>Ej</t>
  </si>
  <si>
    <t>total</t>
  </si>
  <si>
    <t>EJ</t>
  </si>
  <si>
    <t>def</t>
  </si>
  <si>
    <t>Total</t>
  </si>
  <si>
    <t>Madelene Beltran</t>
  </si>
  <si>
    <t>Aydee Jimenez</t>
  </si>
  <si>
    <t>Yury Sedano</t>
  </si>
  <si>
    <t>Luz Elena Peña</t>
  </si>
  <si>
    <t>Luz Chiquito</t>
  </si>
  <si>
    <t>Alexander Rojas</t>
  </si>
  <si>
    <t>Yasmin Mendez</t>
  </si>
  <si>
    <t>Hilda Aguilera</t>
  </si>
  <si>
    <t>Nandy Sanmiguel</t>
  </si>
  <si>
    <t>Carol Julieth Flechas</t>
  </si>
  <si>
    <t>Erwin Fernando Ramirez</t>
  </si>
  <si>
    <t>Alejandro Martinez</t>
  </si>
  <si>
    <t>Sergio Castillo</t>
  </si>
  <si>
    <t>EXAMEN</t>
  </si>
  <si>
    <t>laboratorios</t>
  </si>
  <si>
    <t>portafolio</t>
  </si>
  <si>
    <t>parcial virtual</t>
  </si>
  <si>
    <t>BIOLOGIA 3</t>
  </si>
  <si>
    <t>laboratorios SOLO ENTREGO ESQUEMAS DE LOS RESULTADOS, FALTO TODOS LOS DEMAS REQUISITOS, MARCO TEORICO, INTRODUCCION, OBJETIVOS, CONCLUSIONES, PREGUNTAS GENERADORAS, CUESTIONARIOS ETC</t>
  </si>
  <si>
    <t>CONV2</t>
  </si>
  <si>
    <t>FINAL</t>
  </si>
  <si>
    <t>FALTA LA ENTREGA DE LABORATORIO DE QUIMICA DE LAS 5 PRACTICAS, TIENEN PLAZO HASTA EL LUNES A LAS 5 PM</t>
  </si>
  <si>
    <t>*</t>
  </si>
  <si>
    <t>final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</si>
</sst>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22"/>
      <name val="Baskerville Old Face"/>
      <family val="1"/>
    </font>
    <font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3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9" fontId="4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2" fillId="12" borderId="10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6" fillId="37" borderId="20" xfId="0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 vertical="top" wrapText="1"/>
    </xf>
    <xf numFmtId="0" fontId="2" fillId="17" borderId="10" xfId="0" applyFont="1" applyFill="1" applyBorder="1" applyAlignment="1">
      <alignment horizontal="center"/>
    </xf>
    <xf numFmtId="0" fontId="2" fillId="17" borderId="23" xfId="0" applyFont="1" applyFill="1" applyBorder="1" applyAlignment="1">
      <alignment horizontal="center"/>
    </xf>
    <xf numFmtId="0" fontId="2" fillId="17" borderId="24" xfId="0" applyFont="1" applyFill="1" applyBorder="1" applyAlignment="1">
      <alignment horizontal="center"/>
    </xf>
    <xf numFmtId="0" fontId="2" fillId="17" borderId="25" xfId="0" applyFont="1" applyFill="1" applyBorder="1" applyAlignment="1">
      <alignment horizontal="center"/>
    </xf>
    <xf numFmtId="0" fontId="2" fillId="17" borderId="26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17" borderId="27" xfId="0" applyFont="1" applyFill="1" applyBorder="1" applyAlignment="1">
      <alignment horizontal="center"/>
    </xf>
    <xf numFmtId="0" fontId="6" fillId="17" borderId="2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9" fontId="2" fillId="33" borderId="26" xfId="0" applyNumberFormat="1" applyFont="1" applyFill="1" applyBorder="1" applyAlignment="1">
      <alignment/>
    </xf>
    <xf numFmtId="9" fontId="2" fillId="33" borderId="11" xfId="0" applyNumberFormat="1" applyFont="1" applyFill="1" applyBorder="1" applyAlignment="1">
      <alignment/>
    </xf>
    <xf numFmtId="9" fontId="4" fillId="33" borderId="11" xfId="0" applyNumberFormat="1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0" fontId="2" fillId="39" borderId="25" xfId="0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 vertical="top" wrapText="1"/>
    </xf>
    <xf numFmtId="0" fontId="6" fillId="39" borderId="20" xfId="0" applyFont="1" applyFill="1" applyBorder="1" applyAlignment="1">
      <alignment horizontal="center" vertical="top" wrapText="1"/>
    </xf>
    <xf numFmtId="0" fontId="6" fillId="39" borderId="22" xfId="0" applyFont="1" applyFill="1" applyBorder="1" applyAlignment="1">
      <alignment horizontal="center" vertical="top" wrapText="1"/>
    </xf>
    <xf numFmtId="0" fontId="7" fillId="39" borderId="22" xfId="0" applyFont="1" applyFill="1" applyBorder="1" applyAlignment="1">
      <alignment horizontal="center" vertical="top" wrapText="1"/>
    </xf>
    <xf numFmtId="0" fontId="2" fillId="40" borderId="23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2" fillId="40" borderId="25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 vertical="top" wrapText="1"/>
    </xf>
    <xf numFmtId="0" fontId="6" fillId="40" borderId="20" xfId="0" applyFont="1" applyFill="1" applyBorder="1" applyAlignment="1">
      <alignment horizontal="center" vertical="top" wrapText="1"/>
    </xf>
    <xf numFmtId="0" fontId="6" fillId="40" borderId="22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2" fillId="41" borderId="23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41" borderId="25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6" fillId="41" borderId="12" xfId="0" applyFont="1" applyFill="1" applyBorder="1" applyAlignment="1">
      <alignment horizontal="center" vertical="top" wrapText="1"/>
    </xf>
    <xf numFmtId="0" fontId="6" fillId="41" borderId="20" xfId="0" applyFont="1" applyFill="1" applyBorder="1" applyAlignment="1">
      <alignment horizontal="center" vertical="top" wrapText="1"/>
    </xf>
    <xf numFmtId="0" fontId="6" fillId="41" borderId="2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9" fontId="2" fillId="0" borderId="25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42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35" xfId="0" applyFont="1" applyFill="1" applyBorder="1" applyAlignment="1">
      <alignment horizontal="center"/>
    </xf>
    <xf numFmtId="0" fontId="2" fillId="35" borderId="23" xfId="0" applyFont="1" applyFill="1" applyBorder="1" applyAlignment="1">
      <alignment/>
    </xf>
    <xf numFmtId="0" fontId="2" fillId="42" borderId="0" xfId="0" applyFont="1" applyFill="1" applyBorder="1" applyAlignment="1">
      <alignment horizontal="center"/>
    </xf>
    <xf numFmtId="0" fontId="4" fillId="42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23" xfId="0" applyBorder="1" applyAlignment="1">
      <alignment/>
    </xf>
    <xf numFmtId="0" fontId="0" fillId="41" borderId="0" xfId="0" applyFill="1" applyAlignment="1">
      <alignment/>
    </xf>
    <xf numFmtId="0" fontId="53" fillId="8" borderId="22" xfId="0" applyFont="1" applyFill="1" applyBorder="1" applyAlignment="1">
      <alignment horizontal="center" vertical="top" wrapText="1"/>
    </xf>
    <xf numFmtId="0" fontId="54" fillId="8" borderId="25" xfId="0" applyFont="1" applyFill="1" applyBorder="1" applyAlignment="1">
      <alignment horizontal="center"/>
    </xf>
    <xf numFmtId="0" fontId="54" fillId="8" borderId="26" xfId="0" applyFont="1" applyFill="1" applyBorder="1" applyAlignment="1">
      <alignment horizontal="center"/>
    </xf>
    <xf numFmtId="0" fontId="54" fillId="8" borderId="11" xfId="0" applyFont="1" applyFill="1" applyBorder="1" applyAlignment="1">
      <alignment horizontal="center"/>
    </xf>
    <xf numFmtId="0" fontId="54" fillId="8" borderId="27" xfId="0" applyFont="1" applyFill="1" applyBorder="1" applyAlignment="1">
      <alignment horizontal="center"/>
    </xf>
    <xf numFmtId="0" fontId="54" fillId="8" borderId="10" xfId="0" applyFont="1" applyFill="1" applyBorder="1" applyAlignment="1">
      <alignment horizontal="center"/>
    </xf>
    <xf numFmtId="0" fontId="55" fillId="8" borderId="12" xfId="0" applyFont="1" applyFill="1" applyBorder="1" applyAlignment="1">
      <alignment horizontal="center" vertical="top" wrapText="1"/>
    </xf>
    <xf numFmtId="0" fontId="55" fillId="8" borderId="20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9" fontId="4" fillId="0" borderId="2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7" fillId="33" borderId="33" xfId="0" applyFont="1" applyFill="1" applyBorder="1" applyAlignment="1">
      <alignment horizontal="center" vertical="top" wrapText="1"/>
    </xf>
    <xf numFmtId="0" fontId="7" fillId="33" borderId="38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35">
      <selection activeCell="J58" sqref="J58"/>
    </sheetView>
  </sheetViews>
  <sheetFormatPr defaultColWidth="11.421875" defaultRowHeight="15"/>
  <cols>
    <col min="1" max="1" width="6.28125" style="0" customWidth="1"/>
    <col min="2" max="2" width="37.7109375" style="0" customWidth="1"/>
    <col min="3" max="8" width="4.00390625" style="0" customWidth="1"/>
    <col min="9" max="9" width="4.421875" style="0" customWidth="1"/>
    <col min="10" max="10" width="5.57421875" style="0" customWidth="1"/>
    <col min="11" max="11" width="4.7109375" style="0" customWidth="1"/>
    <col min="12" max="12" width="5.00390625" style="0" customWidth="1"/>
    <col min="13" max="13" width="7.28125" style="0" customWidth="1"/>
    <col min="14" max="14" width="5.8515625" style="0" customWidth="1"/>
  </cols>
  <sheetData>
    <row r="1" spans="1:12" ht="21.75" thickBot="1" thickTop="1">
      <c r="A1" s="2"/>
      <c r="B1" s="3"/>
      <c r="C1" s="4"/>
      <c r="D1" s="5" t="s">
        <v>51</v>
      </c>
      <c r="E1" s="5"/>
      <c r="F1" s="5"/>
      <c r="G1" s="5"/>
      <c r="H1" s="4"/>
      <c r="I1" s="5" t="s">
        <v>52</v>
      </c>
      <c r="J1" s="6">
        <v>0.4</v>
      </c>
      <c r="K1" s="7"/>
      <c r="L1" s="8">
        <v>1</v>
      </c>
    </row>
    <row r="2" spans="1:12" ht="39.75" thickBot="1" thickTop="1">
      <c r="A2" s="9"/>
      <c r="B2" s="10" t="s">
        <v>0</v>
      </c>
      <c r="C2" s="11"/>
      <c r="D2" s="12"/>
      <c r="E2" s="13" t="s">
        <v>1</v>
      </c>
      <c r="F2" s="13"/>
      <c r="G2" s="13"/>
      <c r="H2" s="14"/>
      <c r="I2" s="15"/>
      <c r="J2" s="16"/>
      <c r="K2" s="17"/>
      <c r="L2" s="17"/>
    </row>
    <row r="3" spans="1:12" ht="44.25" thickBot="1" thickTop="1">
      <c r="A3" s="1" t="s">
        <v>2</v>
      </c>
      <c r="B3" s="18" t="s">
        <v>3</v>
      </c>
      <c r="C3" s="19" t="s">
        <v>4</v>
      </c>
      <c r="D3" s="20">
        <v>1</v>
      </c>
      <c r="E3" s="21">
        <v>2</v>
      </c>
      <c r="F3" s="22">
        <v>3</v>
      </c>
      <c r="G3" s="23">
        <v>4</v>
      </c>
      <c r="H3" s="1">
        <v>5</v>
      </c>
      <c r="I3" s="24">
        <v>0.6</v>
      </c>
      <c r="J3" s="25" t="s">
        <v>5</v>
      </c>
      <c r="K3" s="26" t="s">
        <v>192</v>
      </c>
      <c r="L3" s="27" t="s">
        <v>6</v>
      </c>
    </row>
    <row r="4" spans="1:14" ht="18" thickBot="1" thickTop="1">
      <c r="A4" s="1"/>
      <c r="B4" s="18" t="s">
        <v>7</v>
      </c>
      <c r="C4" s="19">
        <v>1</v>
      </c>
      <c r="D4" s="20">
        <v>5.000000000000001</v>
      </c>
      <c r="E4" s="21">
        <v>5.000000000000001</v>
      </c>
      <c r="F4" s="22">
        <v>5.000000000000001</v>
      </c>
      <c r="G4" s="23">
        <v>5.000000000000001</v>
      </c>
      <c r="H4" s="1">
        <v>5.150000000000001</v>
      </c>
      <c r="I4" s="24">
        <v>5.030000000000001</v>
      </c>
      <c r="J4" s="25">
        <v>70</v>
      </c>
      <c r="K4" s="26">
        <v>5</v>
      </c>
      <c r="L4" s="27">
        <v>5.821000000000001</v>
      </c>
      <c r="M4" t="s">
        <v>198</v>
      </c>
      <c r="N4" t="s">
        <v>199</v>
      </c>
    </row>
    <row r="5" spans="1:12" ht="18" thickBot="1" thickTop="1">
      <c r="A5" s="28"/>
      <c r="B5" s="29" t="s">
        <v>8</v>
      </c>
      <c r="C5" s="30">
        <v>1</v>
      </c>
      <c r="D5" s="31">
        <v>3.842857142857142</v>
      </c>
      <c r="E5" s="32">
        <v>3.6</v>
      </c>
      <c r="F5" s="33">
        <v>4.257142857142858</v>
      </c>
      <c r="G5" s="34">
        <v>3.8214285714285716</v>
      </c>
      <c r="H5" s="1">
        <v>5.020357142857143</v>
      </c>
      <c r="I5" s="24">
        <v>4.108357142857143</v>
      </c>
      <c r="J5" s="35">
        <v>26</v>
      </c>
      <c r="K5" s="26">
        <v>1.8571428571428572</v>
      </c>
      <c r="L5" s="27">
        <v>3.9187071428571425</v>
      </c>
    </row>
    <row r="6" spans="1:12" ht="18" thickBot="1" thickTop="1">
      <c r="A6" s="1"/>
      <c r="B6" s="18" t="s">
        <v>9</v>
      </c>
      <c r="C6" s="19">
        <v>1</v>
      </c>
      <c r="D6" s="20">
        <v>3.35</v>
      </c>
      <c r="E6" s="21">
        <v>3.878571428571429</v>
      </c>
      <c r="F6" s="22">
        <v>3.221428571428571</v>
      </c>
      <c r="G6" s="23">
        <v>3.757142857142857</v>
      </c>
      <c r="H6" s="1">
        <v>4.901785714285714</v>
      </c>
      <c r="I6" s="24">
        <v>3.821785714285715</v>
      </c>
      <c r="J6" s="25">
        <v>25</v>
      </c>
      <c r="K6" s="26">
        <v>1.7857142857142858</v>
      </c>
      <c r="L6" s="27">
        <v>3.6895357142857144</v>
      </c>
    </row>
    <row r="7" spans="1:12" ht="18" thickBot="1" thickTop="1">
      <c r="A7" s="1"/>
      <c r="B7" s="18" t="s">
        <v>10</v>
      </c>
      <c r="C7" s="19">
        <v>1</v>
      </c>
      <c r="D7" s="20">
        <v>3.857142857142857</v>
      </c>
      <c r="E7" s="21">
        <v>3.6714285714285713</v>
      </c>
      <c r="F7" s="22">
        <v>4.292857142857144</v>
      </c>
      <c r="G7" s="23">
        <v>2.492857142857143</v>
      </c>
      <c r="H7" s="1">
        <v>4.928571428571429</v>
      </c>
      <c r="I7" s="24">
        <v>3.8485714285714296</v>
      </c>
      <c r="J7" s="25">
        <v>29</v>
      </c>
      <c r="K7" s="26">
        <v>2.0714285714285716</v>
      </c>
      <c r="L7" s="27">
        <v>4.122571428571429</v>
      </c>
    </row>
    <row r="8" spans="1:12" ht="18" thickBot="1" thickTop="1">
      <c r="A8" s="28"/>
      <c r="B8" s="29" t="s">
        <v>11</v>
      </c>
      <c r="C8" s="30">
        <v>1</v>
      </c>
      <c r="D8" s="31">
        <v>4.05</v>
      </c>
      <c r="E8" s="32">
        <v>3.657142857142858</v>
      </c>
      <c r="F8" s="33">
        <v>4.235714285714287</v>
      </c>
      <c r="G8" s="34">
        <v>3.885714285714286</v>
      </c>
      <c r="H8" s="1">
        <v>5.1571428571428575</v>
      </c>
      <c r="I8" s="24">
        <v>4.1971428571428575</v>
      </c>
      <c r="J8" s="35">
        <v>34</v>
      </c>
      <c r="K8" s="26">
        <v>2.4285714285714284</v>
      </c>
      <c r="L8" s="27">
        <v>4.209428571428572</v>
      </c>
    </row>
    <row r="9" spans="1:12" ht="18" thickBot="1" thickTop="1">
      <c r="A9" s="1"/>
      <c r="B9" s="18" t="s">
        <v>12</v>
      </c>
      <c r="C9" s="19">
        <v>1</v>
      </c>
      <c r="D9" s="20">
        <v>3.5214285714285714</v>
      </c>
      <c r="E9" s="21">
        <v>3.5285714285714285</v>
      </c>
      <c r="F9" s="22">
        <v>4.1000000000000005</v>
      </c>
      <c r="G9" s="23">
        <v>3.778571428571429</v>
      </c>
      <c r="H9" s="1">
        <v>4.872142857142857</v>
      </c>
      <c r="I9" s="24">
        <v>3.960142857142857</v>
      </c>
      <c r="J9" s="25">
        <v>29</v>
      </c>
      <c r="K9" s="26">
        <v>2.0714285714285716</v>
      </c>
      <c r="L9" s="27">
        <v>3.900671428571428</v>
      </c>
    </row>
    <row r="10" spans="1:12" ht="18" thickBot="1" thickTop="1">
      <c r="A10" s="28"/>
      <c r="B10" s="29" t="s">
        <v>13</v>
      </c>
      <c r="C10" s="30">
        <v>1</v>
      </c>
      <c r="D10" s="31">
        <v>2.3071428571428574</v>
      </c>
      <c r="E10" s="32">
        <v>1.8857142857142855</v>
      </c>
      <c r="F10" s="33">
        <v>2.7857142857142856</v>
      </c>
      <c r="G10" s="34">
        <v>0</v>
      </c>
      <c r="H10" s="1">
        <v>2.944642857142857</v>
      </c>
      <c r="I10" s="24">
        <v>1.9846428571428572</v>
      </c>
      <c r="J10" s="35"/>
      <c r="K10" s="26">
        <v>0</v>
      </c>
      <c r="L10" s="27">
        <v>1.68925</v>
      </c>
    </row>
    <row r="11" spans="1:15" ht="18" thickBot="1" thickTop="1">
      <c r="A11" s="1"/>
      <c r="B11" s="18" t="s">
        <v>14</v>
      </c>
      <c r="C11" s="19">
        <v>1</v>
      </c>
      <c r="D11" s="20">
        <v>3.457142857142857</v>
      </c>
      <c r="E11" s="21">
        <v>3.1357142857142857</v>
      </c>
      <c r="F11" s="22">
        <v>3.457142857142857</v>
      </c>
      <c r="G11" s="23">
        <v>4.114285714285715</v>
      </c>
      <c r="H11" s="1">
        <v>5.041071428571429</v>
      </c>
      <c r="I11" s="24">
        <v>3.8410714285714285</v>
      </c>
      <c r="J11" s="25">
        <v>32</v>
      </c>
      <c r="K11" s="26">
        <v>2.2857142857142856</v>
      </c>
      <c r="L11" s="252">
        <v>3.9030357142857137</v>
      </c>
      <c r="M11" s="250"/>
      <c r="N11" s="250"/>
      <c r="O11" s="250"/>
    </row>
    <row r="12" spans="1:15" ht="18" thickBot="1" thickTop="1">
      <c r="A12" s="1"/>
      <c r="B12" s="18" t="s">
        <v>15</v>
      </c>
      <c r="C12" s="19">
        <v>1</v>
      </c>
      <c r="D12" s="20">
        <v>1.542857142857143</v>
      </c>
      <c r="E12" s="21">
        <v>1.8571428571428572</v>
      </c>
      <c r="F12" s="22">
        <v>2.857142857142857</v>
      </c>
      <c r="G12" s="23">
        <v>2.071428571428571</v>
      </c>
      <c r="H12" s="1">
        <v>3.2821428571428575</v>
      </c>
      <c r="I12" s="24">
        <f>(H12+G12+F12+E12+D12)/5</f>
        <v>2.322142857142857</v>
      </c>
      <c r="J12" s="25">
        <v>33</v>
      </c>
      <c r="K12" s="26">
        <f>J12*2/60+I12*0.7</f>
        <v>2.7255000000000003</v>
      </c>
      <c r="L12" s="253">
        <v>3</v>
      </c>
      <c r="M12" s="251"/>
      <c r="N12" s="250"/>
      <c r="O12" s="250"/>
    </row>
    <row r="13" spans="1:12" ht="18" thickBot="1" thickTop="1">
      <c r="A13" s="28"/>
      <c r="B13" s="29" t="s">
        <v>16</v>
      </c>
      <c r="C13" s="30">
        <v>1</v>
      </c>
      <c r="D13" s="31">
        <v>3.5928571428571425</v>
      </c>
      <c r="E13" s="32">
        <v>3.4285714285714284</v>
      </c>
      <c r="F13" s="33">
        <v>3.857142857142857</v>
      </c>
      <c r="G13" s="34">
        <v>3.9071428571428575</v>
      </c>
      <c r="H13" s="1">
        <v>4.836428571428571</v>
      </c>
      <c r="I13" s="24">
        <v>3.924428571428571</v>
      </c>
      <c r="J13" s="35">
        <v>28</v>
      </c>
      <c r="K13" s="26">
        <v>2</v>
      </c>
      <c r="L13" s="27">
        <v>3.8470999999999993</v>
      </c>
    </row>
    <row r="14" spans="1:12" ht="18" thickBot="1" thickTop="1">
      <c r="A14" s="1"/>
      <c r="B14" s="18" t="s">
        <v>17</v>
      </c>
      <c r="C14" s="19">
        <v>1</v>
      </c>
      <c r="D14" s="20">
        <v>3.457142857142857</v>
      </c>
      <c r="E14" s="21">
        <v>3.5142857142857147</v>
      </c>
      <c r="F14" s="22">
        <v>3.878571428571429</v>
      </c>
      <c r="G14" s="23">
        <v>3.771428571428572</v>
      </c>
      <c r="H14" s="1">
        <v>5.005357142857143</v>
      </c>
      <c r="I14" s="24">
        <v>3.9253571428571434</v>
      </c>
      <c r="J14" s="25">
        <v>31</v>
      </c>
      <c r="K14" s="26">
        <v>2.2142857142857144</v>
      </c>
      <c r="L14" s="27">
        <v>3.933464285714286</v>
      </c>
    </row>
    <row r="15" spans="1:12" ht="18" thickBot="1" thickTop="1">
      <c r="A15" s="28"/>
      <c r="B15" s="29" t="s">
        <v>18</v>
      </c>
      <c r="C15" s="30">
        <v>1</v>
      </c>
      <c r="D15" s="31">
        <v>3.9314285714285724</v>
      </c>
      <c r="E15" s="32">
        <v>3.771428571428572</v>
      </c>
      <c r="F15" s="33">
        <v>4.250000000000001</v>
      </c>
      <c r="G15" s="34">
        <v>4.121428571428572</v>
      </c>
      <c r="H15" s="1">
        <v>5.368571428571428</v>
      </c>
      <c r="I15" s="24">
        <v>4.288571428571428</v>
      </c>
      <c r="J15" s="35">
        <v>26</v>
      </c>
      <c r="K15" s="26">
        <v>1.8571428571428572</v>
      </c>
      <c r="L15" s="27">
        <v>4.344857142857142</v>
      </c>
    </row>
    <row r="16" spans="1:12" ht="18" thickBot="1" thickTop="1">
      <c r="A16" s="28"/>
      <c r="B16" s="29" t="s">
        <v>19</v>
      </c>
      <c r="C16" s="30">
        <v>1</v>
      </c>
      <c r="D16" s="31">
        <v>3.585714285714286</v>
      </c>
      <c r="E16" s="32">
        <v>3.9142857142857146</v>
      </c>
      <c r="F16" s="33">
        <v>3.942857142857144</v>
      </c>
      <c r="G16" s="34">
        <v>4.292857142857144</v>
      </c>
      <c r="H16" s="1">
        <v>5.433928571428572</v>
      </c>
      <c r="I16" s="24">
        <v>4.233928571428573</v>
      </c>
      <c r="J16" s="35">
        <v>37</v>
      </c>
      <c r="K16" s="26">
        <v>2.642857142857143</v>
      </c>
      <c r="L16" s="27">
        <v>4.320892857142858</v>
      </c>
    </row>
    <row r="17" spans="1:12" ht="18" thickBot="1" thickTop="1">
      <c r="A17" s="36"/>
      <c r="B17" s="37" t="s">
        <v>20</v>
      </c>
      <c r="C17" s="38">
        <v>1</v>
      </c>
      <c r="D17" s="39">
        <v>3.8714285714285714</v>
      </c>
      <c r="E17" s="40">
        <v>2.8000000000000003</v>
      </c>
      <c r="F17" s="41">
        <v>3.8214285714285725</v>
      </c>
      <c r="G17" s="42">
        <v>3.307142857142857</v>
      </c>
      <c r="H17" s="36">
        <v>4.95</v>
      </c>
      <c r="I17" s="43">
        <v>3.75</v>
      </c>
      <c r="J17" s="44">
        <v>23</v>
      </c>
      <c r="K17" s="26">
        <v>1.6428571428571428</v>
      </c>
      <c r="L17" s="27">
        <v>3.582142857142857</v>
      </c>
    </row>
    <row r="18" spans="1:12" ht="18" thickBot="1" thickTop="1">
      <c r="A18" s="1"/>
      <c r="B18" s="18" t="s">
        <v>21</v>
      </c>
      <c r="C18" s="19">
        <v>1</v>
      </c>
      <c r="D18" s="20">
        <v>3.6142857142857143</v>
      </c>
      <c r="E18" s="21">
        <v>3.6</v>
      </c>
      <c r="F18" s="22">
        <v>4.078571428571429</v>
      </c>
      <c r="G18" s="23">
        <v>1.7142857142857146</v>
      </c>
      <c r="H18" s="1">
        <v>4.451785714285715</v>
      </c>
      <c r="I18" s="24">
        <v>3.491785714285715</v>
      </c>
      <c r="J18" s="25">
        <v>19</v>
      </c>
      <c r="K18" s="26">
        <v>1.3571428571428572</v>
      </c>
      <c r="L18" s="27">
        <v>3.287107142857143</v>
      </c>
    </row>
    <row r="19" spans="1:12" ht="18" thickBot="1" thickTop="1">
      <c r="A19" s="28"/>
      <c r="B19" s="29" t="s">
        <v>22</v>
      </c>
      <c r="C19" s="30">
        <v>1</v>
      </c>
      <c r="D19" s="31">
        <v>3.7</v>
      </c>
      <c r="E19" s="32">
        <v>3.392857142857143</v>
      </c>
      <c r="F19" s="33">
        <v>4.2857142857142865</v>
      </c>
      <c r="G19" s="34">
        <v>3.7</v>
      </c>
      <c r="H19" s="1">
        <v>4.909642857142857</v>
      </c>
      <c r="I19" s="24">
        <v>3.997642857142857</v>
      </c>
      <c r="J19" s="35">
        <v>25</v>
      </c>
      <c r="K19" s="26">
        <v>1.7857142857142858</v>
      </c>
      <c r="L19" s="27">
        <v>3.812635714285714</v>
      </c>
    </row>
    <row r="20" spans="1:12" ht="18" thickBot="1" thickTop="1">
      <c r="A20" s="28"/>
      <c r="B20" s="29" t="s">
        <v>23</v>
      </c>
      <c r="C20" s="30">
        <v>1</v>
      </c>
      <c r="D20" s="31">
        <v>2.892857142857143</v>
      </c>
      <c r="E20" s="32">
        <v>3.157142857142857</v>
      </c>
      <c r="F20" s="33">
        <v>4.3500000000000005</v>
      </c>
      <c r="G20" s="34">
        <v>4.071428571428572</v>
      </c>
      <c r="H20" s="1">
        <v>4.817857142857143</v>
      </c>
      <c r="I20" s="24">
        <v>3.857857142857143</v>
      </c>
      <c r="J20" s="35">
        <v>28</v>
      </c>
      <c r="K20" s="26">
        <v>2</v>
      </c>
      <c r="L20" s="27">
        <v>3.8004999999999995</v>
      </c>
    </row>
    <row r="21" spans="1:12" ht="18" thickBot="1" thickTop="1">
      <c r="A21" s="36"/>
      <c r="B21" s="37" t="s">
        <v>24</v>
      </c>
      <c r="C21" s="38">
        <v>1</v>
      </c>
      <c r="D21" s="39">
        <v>3.771428571428572</v>
      </c>
      <c r="E21" s="40">
        <v>2.9285714285714284</v>
      </c>
      <c r="F21" s="41">
        <v>3.771428571428572</v>
      </c>
      <c r="G21" s="42">
        <v>3.971428571428572</v>
      </c>
      <c r="H21" s="36">
        <v>5.110714285714286</v>
      </c>
      <c r="I21" s="43">
        <v>3.910714285714286</v>
      </c>
      <c r="J21" s="44">
        <v>23</v>
      </c>
      <c r="K21" s="26">
        <v>1.6428571428571428</v>
      </c>
      <c r="L21" s="27">
        <v>3.694642857142857</v>
      </c>
    </row>
    <row r="22" spans="1:12" ht="18" thickBot="1" thickTop="1">
      <c r="A22" s="1"/>
      <c r="B22" s="18" t="s">
        <v>25</v>
      </c>
      <c r="C22" s="19">
        <v>1</v>
      </c>
      <c r="D22" s="20">
        <v>3.7428571428571433</v>
      </c>
      <c r="E22" s="21">
        <v>4.071428571428572</v>
      </c>
      <c r="F22" s="22">
        <v>3.7857142857142856</v>
      </c>
      <c r="G22" s="23">
        <v>4.0357142857142865</v>
      </c>
      <c r="H22" s="1">
        <v>5.258928571428572</v>
      </c>
      <c r="I22" s="24">
        <v>4.178928571428572</v>
      </c>
      <c r="J22" s="25">
        <v>26</v>
      </c>
      <c r="K22" s="26">
        <v>1.8571428571428572</v>
      </c>
      <c r="L22" s="27">
        <v>3.968107142857143</v>
      </c>
    </row>
    <row r="23" spans="1:12" ht="18" thickBot="1" thickTop="1">
      <c r="A23" s="1"/>
      <c r="B23" s="18" t="s">
        <v>26</v>
      </c>
      <c r="C23" s="19">
        <v>1</v>
      </c>
      <c r="D23" s="20">
        <v>0</v>
      </c>
      <c r="E23" s="21">
        <v>0</v>
      </c>
      <c r="F23" s="22">
        <v>0</v>
      </c>
      <c r="G23" s="23">
        <v>0</v>
      </c>
      <c r="H23" s="1">
        <v>0</v>
      </c>
      <c r="I23" s="24">
        <v>0</v>
      </c>
      <c r="J23" s="25">
        <v>27</v>
      </c>
      <c r="K23" s="26">
        <v>1.9285714285714286</v>
      </c>
      <c r="L23" s="27">
        <v>1.9</v>
      </c>
    </row>
    <row r="24" spans="1:12" ht="18" thickBot="1" thickTop="1">
      <c r="A24" s="1"/>
      <c r="B24" s="18" t="s">
        <v>27</v>
      </c>
      <c r="C24" s="19">
        <v>1</v>
      </c>
      <c r="D24" s="20">
        <v>4.028571428571429</v>
      </c>
      <c r="E24" s="21">
        <v>3.75</v>
      </c>
      <c r="F24" s="22">
        <v>3.357142857142857</v>
      </c>
      <c r="G24" s="23">
        <v>3.357142857142857</v>
      </c>
      <c r="H24" s="1">
        <v>4.973214285714286</v>
      </c>
      <c r="I24" s="24">
        <v>3.8932142857142855</v>
      </c>
      <c r="J24" s="25">
        <v>35</v>
      </c>
      <c r="K24" s="26">
        <v>2.5</v>
      </c>
      <c r="L24" s="27">
        <v>4.02525</v>
      </c>
    </row>
    <row r="25" spans="1:12" ht="18" thickBot="1" thickTop="1">
      <c r="A25" s="28"/>
      <c r="B25" s="29" t="s">
        <v>28</v>
      </c>
      <c r="C25" s="30">
        <v>1</v>
      </c>
      <c r="D25" s="31">
        <v>3.921428571428572</v>
      </c>
      <c r="E25" s="32">
        <v>3.7857142857142856</v>
      </c>
      <c r="F25" s="33">
        <v>3.8214285714285716</v>
      </c>
      <c r="G25" s="34">
        <v>4.550000000000001</v>
      </c>
      <c r="H25" s="1">
        <v>5.519642857142857</v>
      </c>
      <c r="I25" s="24">
        <v>4.319642857142857</v>
      </c>
      <c r="J25" s="35">
        <v>39</v>
      </c>
      <c r="K25" s="26">
        <v>2.7857142857142856</v>
      </c>
      <c r="L25" s="27">
        <v>4.438035714285713</v>
      </c>
    </row>
    <row r="26" spans="1:12" ht="18" thickBot="1" thickTop="1">
      <c r="A26" s="28"/>
      <c r="B26" s="29" t="s">
        <v>29</v>
      </c>
      <c r="C26" s="30">
        <v>1</v>
      </c>
      <c r="D26" s="31">
        <v>3.585714285714286</v>
      </c>
      <c r="E26" s="32">
        <v>2.992857142857143</v>
      </c>
      <c r="F26" s="33">
        <v>2.7571428571428567</v>
      </c>
      <c r="G26" s="34">
        <v>3.6142857142857148</v>
      </c>
      <c r="H26" s="1">
        <v>4.3774999999999995</v>
      </c>
      <c r="I26" s="24">
        <v>3.4655</v>
      </c>
      <c r="J26" s="35">
        <v>29</v>
      </c>
      <c r="K26" s="26">
        <v>2.0714285714285716</v>
      </c>
      <c r="L26" s="27">
        <v>3.5544214285714286</v>
      </c>
    </row>
    <row r="27" spans="1:12" ht="18" thickBot="1" thickTop="1">
      <c r="A27" s="1"/>
      <c r="B27" s="18" t="s">
        <v>30</v>
      </c>
      <c r="C27" s="19">
        <v>1</v>
      </c>
      <c r="D27" s="20">
        <v>4.05</v>
      </c>
      <c r="E27" s="21">
        <v>3.792857142857143</v>
      </c>
      <c r="F27" s="22">
        <v>4.257142857142858</v>
      </c>
      <c r="G27" s="23">
        <v>4.1571428571428575</v>
      </c>
      <c r="H27" s="1">
        <v>5.414285714285715</v>
      </c>
      <c r="I27" s="24">
        <v>4.3342857142857145</v>
      </c>
      <c r="J27" s="25">
        <v>28</v>
      </c>
      <c r="K27" s="26">
        <v>2</v>
      </c>
      <c r="L27" s="27">
        <v>4.433999999999999</v>
      </c>
    </row>
    <row r="28" spans="1:12" ht="18" thickBot="1" thickTop="1">
      <c r="A28" s="1"/>
      <c r="B28" s="18" t="s">
        <v>31</v>
      </c>
      <c r="C28" s="19">
        <v>1</v>
      </c>
      <c r="D28" s="20">
        <v>0</v>
      </c>
      <c r="E28" s="21">
        <v>0</v>
      </c>
      <c r="F28" s="22">
        <v>0</v>
      </c>
      <c r="G28" s="23">
        <v>0</v>
      </c>
      <c r="H28" s="1">
        <v>0</v>
      </c>
      <c r="I28" s="24">
        <v>0</v>
      </c>
      <c r="J28" s="25"/>
      <c r="K28" s="26">
        <v>0</v>
      </c>
      <c r="L28" s="27">
        <v>0</v>
      </c>
    </row>
    <row r="29" spans="1:12" ht="18" thickBot="1" thickTop="1">
      <c r="A29" s="28"/>
      <c r="B29" s="29" t="s">
        <v>32</v>
      </c>
      <c r="C29" s="30">
        <v>1</v>
      </c>
      <c r="D29" s="31">
        <v>3.8642857142857143</v>
      </c>
      <c r="E29" s="32">
        <v>3.5928571428571425</v>
      </c>
      <c r="F29" s="33">
        <v>4.214285714285714</v>
      </c>
      <c r="G29" s="34">
        <v>2.4214285714285717</v>
      </c>
      <c r="H29" s="1">
        <v>4.873214285714285</v>
      </c>
      <c r="I29" s="24">
        <v>3.793214285714285</v>
      </c>
      <c r="J29" s="35">
        <v>30</v>
      </c>
      <c r="K29" s="26">
        <v>2.142857142857143</v>
      </c>
      <c r="L29" s="27">
        <v>4.112392857142856</v>
      </c>
    </row>
    <row r="30" spans="1:12" ht="18" thickBot="1" thickTop="1">
      <c r="A30" s="28"/>
      <c r="B30" s="29" t="s">
        <v>33</v>
      </c>
      <c r="C30" s="30">
        <v>1</v>
      </c>
      <c r="D30" s="31">
        <v>3.8285714285714287</v>
      </c>
      <c r="E30" s="32">
        <v>3.9714285714285724</v>
      </c>
      <c r="F30" s="33">
        <v>4.128571428571429</v>
      </c>
      <c r="G30" s="34">
        <v>3.6714285714285713</v>
      </c>
      <c r="H30" s="1">
        <v>5.25</v>
      </c>
      <c r="I30" s="24">
        <v>4.17</v>
      </c>
      <c r="J30" s="35">
        <v>22</v>
      </c>
      <c r="K30" s="26">
        <v>1.5714285714285714</v>
      </c>
      <c r="L30" s="27">
        <v>3.847571428571428</v>
      </c>
    </row>
    <row r="31" spans="1:12" ht="18" thickBot="1" thickTop="1">
      <c r="A31" s="1"/>
      <c r="B31" s="18" t="s">
        <v>34</v>
      </c>
      <c r="C31" s="19">
        <v>1</v>
      </c>
      <c r="D31" s="20">
        <v>3.3214285714285716</v>
      </c>
      <c r="E31" s="21">
        <v>3.1357142857142852</v>
      </c>
      <c r="F31" s="22">
        <v>2.242857142857143</v>
      </c>
      <c r="G31" s="23">
        <v>3.95</v>
      </c>
      <c r="H31" s="1">
        <v>4.6625</v>
      </c>
      <c r="I31" s="24">
        <v>3.4625</v>
      </c>
      <c r="J31" s="25">
        <v>33</v>
      </c>
      <c r="K31" s="26">
        <v>2.357142857142857</v>
      </c>
      <c r="L31" s="27">
        <v>3.666607142857142</v>
      </c>
    </row>
    <row r="32" spans="1:12" ht="18" thickBot="1" thickTop="1">
      <c r="A32" s="28"/>
      <c r="B32" s="29" t="s">
        <v>35</v>
      </c>
      <c r="C32" s="30">
        <v>1</v>
      </c>
      <c r="D32" s="31">
        <v>3.3999999999999995</v>
      </c>
      <c r="E32" s="32">
        <v>3.35</v>
      </c>
      <c r="F32" s="33">
        <v>4.185714285714286</v>
      </c>
      <c r="G32" s="34">
        <v>3.771428571428572</v>
      </c>
      <c r="H32" s="1">
        <v>4.8167857142857144</v>
      </c>
      <c r="I32" s="24">
        <v>3.9047857142857145</v>
      </c>
      <c r="J32" s="35">
        <v>22</v>
      </c>
      <c r="K32" s="26">
        <v>1.5714285714285714</v>
      </c>
      <c r="L32" s="27">
        <v>3.6619214285714285</v>
      </c>
    </row>
    <row r="33" spans="1:12" ht="18" thickBot="1" thickTop="1">
      <c r="A33" s="28"/>
      <c r="B33" s="29" t="s">
        <v>36</v>
      </c>
      <c r="C33" s="30">
        <v>1</v>
      </c>
      <c r="D33" s="31">
        <v>3.107142857142857</v>
      </c>
      <c r="E33" s="32">
        <v>3.492857142857143</v>
      </c>
      <c r="F33" s="33">
        <v>3.0285714285714285</v>
      </c>
      <c r="G33" s="34">
        <v>4.021428571428571</v>
      </c>
      <c r="H33" s="1">
        <v>4.762499999999999</v>
      </c>
      <c r="I33" s="24">
        <v>3.6824999999999997</v>
      </c>
      <c r="J33" s="35">
        <v>30</v>
      </c>
      <c r="K33" s="26">
        <v>2.142857142857143</v>
      </c>
      <c r="L33" s="27">
        <v>3.7348928571428566</v>
      </c>
    </row>
    <row r="34" spans="1:12" ht="18" thickBot="1" thickTop="1">
      <c r="A34" s="28"/>
      <c r="B34" s="29" t="s">
        <v>37</v>
      </c>
      <c r="C34" s="30">
        <v>1</v>
      </c>
      <c r="D34" s="31">
        <v>3.778571428571429</v>
      </c>
      <c r="E34" s="32">
        <v>3.778571428571429</v>
      </c>
      <c r="F34" s="33">
        <v>4.05</v>
      </c>
      <c r="G34" s="34">
        <v>4.05</v>
      </c>
      <c r="H34" s="1">
        <v>5.414285714285715</v>
      </c>
      <c r="I34" s="24">
        <v>4.214285714285714</v>
      </c>
      <c r="J34" s="35">
        <v>24</v>
      </c>
      <c r="K34" s="26">
        <v>1.7142857142857142</v>
      </c>
      <c r="L34" s="27">
        <v>3.935714285714285</v>
      </c>
    </row>
    <row r="35" spans="1:12" ht="18" thickBot="1" thickTop="1">
      <c r="A35" s="28"/>
      <c r="B35" s="29" t="s">
        <v>38</v>
      </c>
      <c r="C35" s="30">
        <v>0</v>
      </c>
      <c r="D35" s="31">
        <v>3.842857142857143</v>
      </c>
      <c r="E35" s="32">
        <v>3</v>
      </c>
      <c r="F35" s="33">
        <v>3.9928571428571433</v>
      </c>
      <c r="G35" s="34">
        <v>3.9285714285714293</v>
      </c>
      <c r="H35" s="1">
        <v>5.191071428571429</v>
      </c>
      <c r="I35" s="24">
        <v>3.9910714285714293</v>
      </c>
      <c r="J35" s="35">
        <v>24</v>
      </c>
      <c r="K35" s="26">
        <v>1.7142857142857142</v>
      </c>
      <c r="L35" s="27">
        <v>3.779464285714286</v>
      </c>
    </row>
    <row r="36" spans="1:12" ht="18" thickBot="1" thickTop="1">
      <c r="A36" s="28"/>
      <c r="B36" s="29" t="s">
        <v>39</v>
      </c>
      <c r="C36" s="30">
        <v>0</v>
      </c>
      <c r="D36" s="31">
        <v>3.4285714285714284</v>
      </c>
      <c r="E36" s="32">
        <v>3.392857142857143</v>
      </c>
      <c r="F36" s="33">
        <v>3.9</v>
      </c>
      <c r="G36" s="34">
        <v>4.042857142857144</v>
      </c>
      <c r="H36" s="1">
        <v>4.831071428571429</v>
      </c>
      <c r="I36" s="24">
        <v>3.919071428571429</v>
      </c>
      <c r="J36" s="35">
        <v>26</v>
      </c>
      <c r="K36" s="26">
        <v>2.1666666666666665</v>
      </c>
      <c r="L36" s="27">
        <v>3.786207142857143</v>
      </c>
    </row>
    <row r="37" spans="1:12" ht="18" thickBot="1" thickTop="1">
      <c r="A37" s="36"/>
      <c r="B37" s="37" t="s">
        <v>40</v>
      </c>
      <c r="C37" s="38">
        <v>0</v>
      </c>
      <c r="D37" s="39">
        <v>3.5714285714285716</v>
      </c>
      <c r="E37" s="40">
        <v>3.4714285714285715</v>
      </c>
      <c r="F37" s="41">
        <v>3.942857142857143</v>
      </c>
      <c r="G37" s="42">
        <v>4.1571428571428575</v>
      </c>
      <c r="H37" s="36">
        <v>4.925714285714285</v>
      </c>
      <c r="I37" s="43">
        <v>4.013714285714285</v>
      </c>
      <c r="J37" s="44">
        <v>38</v>
      </c>
      <c r="K37" s="26">
        <v>2.7142857142857144</v>
      </c>
      <c r="L37" s="27">
        <v>4.195314285714285</v>
      </c>
    </row>
    <row r="38" spans="1:12" ht="18" thickBot="1" thickTop="1">
      <c r="A38" s="1"/>
      <c r="B38" s="18" t="s">
        <v>41</v>
      </c>
      <c r="C38" s="19">
        <v>0</v>
      </c>
      <c r="D38" s="20">
        <v>3.857142857142857</v>
      </c>
      <c r="E38" s="21">
        <v>3.5714285714285716</v>
      </c>
      <c r="F38" s="22">
        <v>3.9571428571428577</v>
      </c>
      <c r="G38" s="23">
        <v>2.4214285714285713</v>
      </c>
      <c r="H38" s="1">
        <v>4.591785714285714</v>
      </c>
      <c r="I38" s="24">
        <v>3.679785714285714</v>
      </c>
      <c r="J38" s="25">
        <v>22</v>
      </c>
      <c r="K38" s="26">
        <v>1.5714285714285714</v>
      </c>
      <c r="L38" s="27">
        <v>3.504421428571428</v>
      </c>
    </row>
    <row r="39" spans="1:12" ht="18" thickBot="1" thickTop="1">
      <c r="A39" s="28"/>
      <c r="B39" s="29" t="s">
        <v>42</v>
      </c>
      <c r="C39" s="30">
        <v>0</v>
      </c>
      <c r="D39" s="31">
        <v>3.757142857142857</v>
      </c>
      <c r="E39" s="32">
        <v>3.7142857142857144</v>
      </c>
      <c r="F39" s="33">
        <v>3.0428571428571423</v>
      </c>
      <c r="G39" s="34">
        <v>3.392857142857143</v>
      </c>
      <c r="H39" s="1">
        <v>4.826785714285714</v>
      </c>
      <c r="I39" s="24">
        <v>3.746785714285714</v>
      </c>
      <c r="J39" s="35">
        <v>30</v>
      </c>
      <c r="K39" s="26">
        <v>2.142857142857143</v>
      </c>
      <c r="L39" s="27">
        <v>3.779892857142857</v>
      </c>
    </row>
    <row r="40" spans="1:12" ht="18" thickBot="1" thickTop="1">
      <c r="A40" s="1"/>
      <c r="B40" s="18" t="s">
        <v>43</v>
      </c>
      <c r="C40" s="19">
        <v>0</v>
      </c>
      <c r="D40" s="20">
        <v>3.7214285714285715</v>
      </c>
      <c r="E40" s="21">
        <v>3.7</v>
      </c>
      <c r="F40" s="22">
        <v>3.1357142857142852</v>
      </c>
      <c r="G40" s="23">
        <v>3.057142857142857</v>
      </c>
      <c r="H40" s="1">
        <v>4.753571428571428</v>
      </c>
      <c r="I40" s="24">
        <v>3.673571428571428</v>
      </c>
      <c r="J40" s="25">
        <v>32</v>
      </c>
      <c r="K40" s="26">
        <v>2.2857142857142856</v>
      </c>
      <c r="L40" s="27">
        <v>3.7857857142857134</v>
      </c>
    </row>
    <row r="41" spans="1:12" ht="18" thickBot="1" thickTop="1">
      <c r="A41" s="1"/>
      <c r="B41" s="18" t="s">
        <v>44</v>
      </c>
      <c r="C41" s="19">
        <v>0</v>
      </c>
      <c r="D41" s="20">
        <v>3.9285714285714293</v>
      </c>
      <c r="E41" s="21">
        <v>3.121428571428571</v>
      </c>
      <c r="F41" s="22">
        <v>3.7142857142857144</v>
      </c>
      <c r="G41" s="23">
        <v>3.9071428571428575</v>
      </c>
      <c r="H41" s="1">
        <v>5.167857142857144</v>
      </c>
      <c r="I41" s="24">
        <v>3.967857142857144</v>
      </c>
      <c r="J41" s="25">
        <v>21</v>
      </c>
      <c r="K41" s="26">
        <v>1.5</v>
      </c>
      <c r="L41" s="27">
        <v>3.6775000000000007</v>
      </c>
    </row>
    <row r="42" spans="1:12" ht="18" thickBot="1" thickTop="1">
      <c r="A42" s="1"/>
      <c r="B42" s="18" t="s">
        <v>45</v>
      </c>
      <c r="C42" s="19">
        <v>0</v>
      </c>
      <c r="D42" s="20">
        <v>0</v>
      </c>
      <c r="E42" s="21">
        <v>0</v>
      </c>
      <c r="F42" s="22">
        <v>0</v>
      </c>
      <c r="G42" s="23">
        <v>0.6</v>
      </c>
      <c r="H42" s="1">
        <v>0.15</v>
      </c>
      <c r="I42" s="24">
        <v>0.15</v>
      </c>
      <c r="J42" s="25">
        <v>30</v>
      </c>
      <c r="K42" s="26">
        <v>2.142857142857143</v>
      </c>
      <c r="L42" s="27">
        <v>2.1</v>
      </c>
    </row>
    <row r="43" spans="1:12" ht="18" thickBot="1" thickTop="1">
      <c r="A43" s="1"/>
      <c r="B43" s="18" t="s">
        <v>46</v>
      </c>
      <c r="C43" s="19">
        <v>0</v>
      </c>
      <c r="D43" s="20">
        <v>2.057142857142857</v>
      </c>
      <c r="E43" s="21">
        <v>2.157142857142857</v>
      </c>
      <c r="F43" s="22">
        <v>1.0000000000000002</v>
      </c>
      <c r="G43" s="23">
        <v>0.6142857142857142</v>
      </c>
      <c r="H43" s="1">
        <v>2.807142857142857</v>
      </c>
      <c r="I43" s="24">
        <v>1.7271428571428569</v>
      </c>
      <c r="J43" s="25">
        <v>33</v>
      </c>
      <c r="K43" s="26">
        <v>2.5384615384615383</v>
      </c>
      <c r="L43" s="27">
        <v>2.4518571428571425</v>
      </c>
    </row>
    <row r="44" spans="1:12" ht="18" thickBot="1" thickTop="1">
      <c r="A44" s="1"/>
      <c r="B44" s="18" t="s">
        <v>47</v>
      </c>
      <c r="C44" s="45">
        <v>0</v>
      </c>
      <c r="D44" s="20">
        <v>3.642857142857143</v>
      </c>
      <c r="E44" s="21">
        <v>3.3999999999999995</v>
      </c>
      <c r="F44" s="22">
        <v>2.0000000000000004</v>
      </c>
      <c r="G44" s="22">
        <v>0</v>
      </c>
      <c r="H44" s="21">
        <v>3.4607142857142854</v>
      </c>
      <c r="I44" s="46">
        <v>2.5007142857142854</v>
      </c>
      <c r="J44" s="47">
        <v>26</v>
      </c>
      <c r="K44" s="26">
        <v>1.8571428571428572</v>
      </c>
      <c r="L44" s="27">
        <v>2.7933571428571424</v>
      </c>
    </row>
    <row r="45" spans="1:12" ht="18" thickBot="1" thickTop="1">
      <c r="A45" s="48"/>
      <c r="B45" s="18" t="s">
        <v>48</v>
      </c>
      <c r="C45" s="49"/>
      <c r="D45" s="49"/>
      <c r="E45" s="49"/>
      <c r="F45" s="49"/>
      <c r="G45" s="49"/>
      <c r="H45" s="18">
        <v>0</v>
      </c>
      <c r="I45" s="50">
        <v>0</v>
      </c>
      <c r="J45" s="49">
        <v>26</v>
      </c>
      <c r="K45" s="26">
        <v>1.8571428571428572</v>
      </c>
      <c r="L45" s="27">
        <v>1.9</v>
      </c>
    </row>
    <row r="46" spans="1:12" ht="18" thickBot="1" thickTop="1">
      <c r="A46" s="48"/>
      <c r="B46" s="18" t="s">
        <v>49</v>
      </c>
      <c r="C46" s="49"/>
      <c r="D46" s="49"/>
      <c r="E46" s="49"/>
      <c r="F46" s="49"/>
      <c r="G46" s="49"/>
      <c r="H46" s="49"/>
      <c r="I46" s="49"/>
      <c r="J46" s="49"/>
      <c r="K46" s="26"/>
      <c r="L46" s="27">
        <v>0.3</v>
      </c>
    </row>
    <row r="47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K6" sqref="K6"/>
    </sheetView>
  </sheetViews>
  <sheetFormatPr defaultColWidth="11.421875" defaultRowHeight="15"/>
  <cols>
    <col min="1" max="1" width="4.8515625" style="0" customWidth="1"/>
    <col min="2" max="2" width="34.8515625" style="0" customWidth="1"/>
    <col min="3" max="10" width="6.421875" style="0" customWidth="1"/>
    <col min="11" max="11" width="5.28125" style="0" customWidth="1"/>
  </cols>
  <sheetData>
    <row r="1" spans="1:11" ht="18" thickBot="1" thickTop="1">
      <c r="A1" s="51"/>
      <c r="B1" s="52" t="s">
        <v>50</v>
      </c>
      <c r="C1" s="52"/>
      <c r="D1" s="53"/>
      <c r="E1" s="53"/>
      <c r="F1" s="53"/>
      <c r="G1" s="53"/>
      <c r="H1" s="53"/>
      <c r="I1" s="53"/>
      <c r="J1" s="52"/>
      <c r="K1" s="54"/>
    </row>
    <row r="2" spans="1:11" ht="19.5" thickBot="1" thickTop="1">
      <c r="A2" s="55"/>
      <c r="B2" s="56"/>
      <c r="C2" s="57"/>
      <c r="D2" s="58" t="s">
        <v>51</v>
      </c>
      <c r="E2" s="52"/>
      <c r="F2" s="52"/>
      <c r="G2" s="52"/>
      <c r="H2" s="52"/>
      <c r="I2" s="59" t="s">
        <v>52</v>
      </c>
      <c r="J2" s="60">
        <v>0.4</v>
      </c>
      <c r="K2" s="61">
        <v>1</v>
      </c>
    </row>
    <row r="3" spans="1:11" ht="21.75" thickBot="1" thickTop="1">
      <c r="A3" s="62"/>
      <c r="B3" s="58" t="s">
        <v>53</v>
      </c>
      <c r="C3" s="63"/>
      <c r="D3" s="64"/>
      <c r="E3" s="64" t="s">
        <v>1</v>
      </c>
      <c r="F3" s="64"/>
      <c r="G3" s="64"/>
      <c r="H3" s="63"/>
      <c r="I3" s="64"/>
      <c r="J3" s="65"/>
      <c r="K3" s="66"/>
    </row>
    <row r="4" spans="1:11" ht="16.5" thickBot="1" thickTop="1">
      <c r="A4" s="67" t="s">
        <v>2</v>
      </c>
      <c r="B4" s="68" t="s">
        <v>3</v>
      </c>
      <c r="C4" s="69" t="s">
        <v>4</v>
      </c>
      <c r="D4" s="70">
        <v>1</v>
      </c>
      <c r="E4" s="71">
        <v>2</v>
      </c>
      <c r="F4" s="71">
        <v>3</v>
      </c>
      <c r="G4" s="71">
        <v>4</v>
      </c>
      <c r="H4" s="72">
        <v>5</v>
      </c>
      <c r="I4" s="73">
        <v>0.6</v>
      </c>
      <c r="J4" s="74" t="s">
        <v>5</v>
      </c>
      <c r="K4" s="75" t="s">
        <v>6</v>
      </c>
    </row>
    <row r="5" spans="1:11" ht="18" thickBot="1" thickTop="1">
      <c r="A5" s="55"/>
      <c r="B5" s="76" t="s">
        <v>7</v>
      </c>
      <c r="C5" s="77"/>
      <c r="D5" s="78">
        <v>5</v>
      </c>
      <c r="E5" s="79">
        <v>5.833333333333333</v>
      </c>
      <c r="F5" s="80">
        <v>5</v>
      </c>
      <c r="G5" s="81">
        <v>5</v>
      </c>
      <c r="H5" s="55">
        <v>5</v>
      </c>
      <c r="I5" s="82">
        <v>5.166666666666666</v>
      </c>
      <c r="J5" s="83">
        <v>40</v>
      </c>
      <c r="K5" s="84">
        <f>(INT(I5*0.7+J5*2/40+0.3)*10/10)</f>
        <v>5</v>
      </c>
    </row>
    <row r="6" spans="1:11" ht="18" thickBot="1" thickTop="1">
      <c r="A6" s="85"/>
      <c r="B6" s="86" t="s">
        <v>54</v>
      </c>
      <c r="C6" s="87"/>
      <c r="D6" s="88">
        <v>3.3833333333333333</v>
      </c>
      <c r="E6" s="89">
        <v>3.0666666666666664</v>
      </c>
      <c r="F6" s="90">
        <v>2.757142857142857</v>
      </c>
      <c r="G6" s="91">
        <v>3.942857142857143</v>
      </c>
      <c r="H6" s="85">
        <v>3.5464285714285713</v>
      </c>
      <c r="I6" s="82">
        <v>3.339285714285714</v>
      </c>
      <c r="J6" s="92">
        <v>13</v>
      </c>
      <c r="K6" s="84">
        <f aca="true" t="shared" si="0" ref="K6:K39">I6*0.7+J6*2/40+0.3</f>
        <v>3.287499999999999</v>
      </c>
    </row>
    <row r="7" spans="1:11" ht="18" thickBot="1" thickTop="1">
      <c r="A7" s="93"/>
      <c r="B7" s="94" t="s">
        <v>55</v>
      </c>
      <c r="C7" s="95"/>
      <c r="D7" s="96">
        <v>1.9333333333333333</v>
      </c>
      <c r="E7" s="97">
        <v>3.1333333333333333</v>
      </c>
      <c r="F7" s="98">
        <v>2.2857142857142856</v>
      </c>
      <c r="G7" s="99">
        <v>4.171428571428572</v>
      </c>
      <c r="H7" s="93">
        <v>4.514285714285715</v>
      </c>
      <c r="I7" s="82">
        <v>3.2076190476190476</v>
      </c>
      <c r="J7" s="100">
        <v>16</v>
      </c>
      <c r="K7" s="84">
        <f t="shared" si="0"/>
        <v>3.3453333333333326</v>
      </c>
    </row>
    <row r="8" spans="1:11" ht="18" thickBot="1" thickTop="1">
      <c r="A8" s="85"/>
      <c r="B8" s="86" t="s">
        <v>56</v>
      </c>
      <c r="C8" s="87"/>
      <c r="D8" s="88">
        <v>3.283333333333333</v>
      </c>
      <c r="E8" s="89">
        <v>3.3666666666666667</v>
      </c>
      <c r="F8" s="90">
        <v>2.6</v>
      </c>
      <c r="G8" s="91">
        <v>4.142857142857143</v>
      </c>
      <c r="H8" s="85">
        <v>3.6214285714285714</v>
      </c>
      <c r="I8" s="82">
        <v>3.4028571428571426</v>
      </c>
      <c r="J8" s="92">
        <v>25</v>
      </c>
      <c r="K8" s="84">
        <f t="shared" si="0"/>
        <v>3.9319999999999995</v>
      </c>
    </row>
    <row r="9" spans="1:11" ht="18" thickBot="1" thickTop="1">
      <c r="A9" s="85"/>
      <c r="B9" s="86" t="s">
        <v>57</v>
      </c>
      <c r="C9" s="87"/>
      <c r="D9" s="88">
        <v>3.35</v>
      </c>
      <c r="E9" s="89">
        <v>3.25</v>
      </c>
      <c r="F9" s="90">
        <v>2.0000000000000004</v>
      </c>
      <c r="G9" s="91">
        <v>2.7142857142857144</v>
      </c>
      <c r="H9" s="85">
        <v>2.7142857142857144</v>
      </c>
      <c r="I9" s="82">
        <v>2.8057142857142856</v>
      </c>
      <c r="J9" s="92">
        <v>26</v>
      </c>
      <c r="K9" s="84">
        <f t="shared" si="0"/>
        <v>3.5639999999999996</v>
      </c>
    </row>
    <row r="10" spans="1:11" ht="18" thickBot="1" thickTop="1">
      <c r="A10" s="101"/>
      <c r="B10" s="102" t="s">
        <v>58</v>
      </c>
      <c r="C10" s="103"/>
      <c r="D10" s="104">
        <v>8.3</v>
      </c>
      <c r="E10" s="105">
        <v>2.1166666666666667</v>
      </c>
      <c r="F10" s="106">
        <v>1.3571428571428572</v>
      </c>
      <c r="G10" s="107">
        <v>3.8714285714285714</v>
      </c>
      <c r="H10" s="101">
        <v>4.042857142857144</v>
      </c>
      <c r="I10" s="82">
        <v>3.937619047619048</v>
      </c>
      <c r="J10" s="108">
        <v>27</v>
      </c>
      <c r="K10" s="84">
        <f t="shared" si="0"/>
        <v>4.406333333333333</v>
      </c>
    </row>
    <row r="11" spans="1:11" ht="18" thickBot="1" thickTop="1">
      <c r="A11" s="101"/>
      <c r="B11" s="102" t="s">
        <v>59</v>
      </c>
      <c r="C11" s="103"/>
      <c r="D11" s="104">
        <v>3.1999999999999997</v>
      </c>
      <c r="E11" s="105">
        <v>2.966666666666667</v>
      </c>
      <c r="F11" s="106">
        <v>3.5</v>
      </c>
      <c r="G11" s="107">
        <v>4.057142857142858</v>
      </c>
      <c r="H11" s="101">
        <v>4.2285714285714295</v>
      </c>
      <c r="I11" s="82">
        <v>3.590476190476191</v>
      </c>
      <c r="J11" s="108">
        <v>18</v>
      </c>
      <c r="K11" s="84">
        <f t="shared" si="0"/>
        <v>3.7133333333333334</v>
      </c>
    </row>
    <row r="12" spans="1:12" ht="18" thickBot="1" thickTop="1">
      <c r="A12" s="93"/>
      <c r="B12" s="94" t="s">
        <v>60</v>
      </c>
      <c r="C12" s="95"/>
      <c r="D12" s="96">
        <v>1.5999999999999999</v>
      </c>
      <c r="E12" s="97">
        <v>1.8333333333333337</v>
      </c>
      <c r="F12" s="98">
        <v>1.9571428571428573</v>
      </c>
      <c r="G12" s="99">
        <v>3.7857142857142856</v>
      </c>
      <c r="H12" s="93">
        <v>3.8071428571428574</v>
      </c>
      <c r="I12" s="82">
        <v>2.5966666666666667</v>
      </c>
      <c r="J12" s="100">
        <v>16</v>
      </c>
      <c r="K12" s="84">
        <v>3</v>
      </c>
      <c r="L12" t="s">
        <v>193</v>
      </c>
    </row>
    <row r="13" spans="1:11" ht="18" thickBot="1" thickTop="1">
      <c r="A13" s="93"/>
      <c r="B13" s="94" t="s">
        <v>61</v>
      </c>
      <c r="C13" s="95"/>
      <c r="D13" s="96">
        <v>2.2833333333333337</v>
      </c>
      <c r="E13" s="97">
        <v>2.8333333333333335</v>
      </c>
      <c r="F13" s="98">
        <v>2.357142857142857</v>
      </c>
      <c r="G13" s="99">
        <v>4.328571428571428</v>
      </c>
      <c r="H13" s="93">
        <v>4.225</v>
      </c>
      <c r="I13" s="82">
        <v>3.2054761904761904</v>
      </c>
      <c r="J13" s="100">
        <v>13</v>
      </c>
      <c r="K13" s="84">
        <f t="shared" si="0"/>
        <v>3.1938333333333326</v>
      </c>
    </row>
    <row r="14" spans="1:11" ht="18" thickBot="1" thickTop="1">
      <c r="A14" s="109"/>
      <c r="B14" s="110" t="s">
        <v>62</v>
      </c>
      <c r="C14" s="111"/>
      <c r="D14" s="112">
        <v>3.5000000000000004</v>
      </c>
      <c r="E14" s="113">
        <v>2.8499999999999996</v>
      </c>
      <c r="F14" s="114">
        <v>3.985714285714286</v>
      </c>
      <c r="G14" s="115">
        <v>4.4</v>
      </c>
      <c r="H14" s="109">
        <v>4.185714285714286</v>
      </c>
      <c r="I14" s="82">
        <v>3.7842857142857143</v>
      </c>
      <c r="J14" s="116">
        <v>28</v>
      </c>
      <c r="K14" s="84">
        <f t="shared" si="0"/>
        <v>4.348999999999999</v>
      </c>
    </row>
    <row r="15" spans="1:11" ht="18" thickBot="1" thickTop="1">
      <c r="A15" s="101"/>
      <c r="B15" s="102" t="s">
        <v>63</v>
      </c>
      <c r="C15" s="103"/>
      <c r="D15" s="104">
        <v>3.4000000000000004</v>
      </c>
      <c r="E15" s="105">
        <v>2.35</v>
      </c>
      <c r="F15" s="106">
        <v>1.942857142857143</v>
      </c>
      <c r="G15" s="107">
        <v>3.942857142857143</v>
      </c>
      <c r="H15" s="101">
        <v>4.057142857142858</v>
      </c>
      <c r="I15" s="82">
        <v>3.138571428571429</v>
      </c>
      <c r="J15" s="108">
        <v>18</v>
      </c>
      <c r="K15" s="84">
        <f t="shared" si="0"/>
        <v>3.397</v>
      </c>
    </row>
    <row r="16" spans="1:12" ht="18" thickBot="1" thickTop="1">
      <c r="A16" s="117"/>
      <c r="B16" s="118" t="s">
        <v>64</v>
      </c>
      <c r="C16" s="119"/>
      <c r="D16" s="120">
        <v>2.6666666666666665</v>
      </c>
      <c r="E16" s="121">
        <v>2.0833333333333335</v>
      </c>
      <c r="F16" s="122">
        <v>1.9285714285714286</v>
      </c>
      <c r="G16" s="123">
        <v>1.7357142857142858</v>
      </c>
      <c r="H16" s="117">
        <v>3.15</v>
      </c>
      <c r="I16" s="82">
        <v>2.312857142857143</v>
      </c>
      <c r="J16" s="124">
        <v>18</v>
      </c>
      <c r="K16" s="84">
        <f t="shared" si="0"/>
        <v>2.819</v>
      </c>
      <c r="L16" t="s">
        <v>197</v>
      </c>
    </row>
    <row r="17" spans="1:11" ht="18" thickBot="1" thickTop="1">
      <c r="A17" s="125"/>
      <c r="B17" s="126" t="s">
        <v>65</v>
      </c>
      <c r="C17" s="127"/>
      <c r="D17" s="128">
        <v>2.266666666666667</v>
      </c>
      <c r="E17" s="129">
        <v>2.4000000000000004</v>
      </c>
      <c r="F17" s="130">
        <v>2.2142857142857144</v>
      </c>
      <c r="G17" s="131">
        <v>4.314285714285714</v>
      </c>
      <c r="H17" s="125">
        <v>4.071428571428572</v>
      </c>
      <c r="I17" s="82">
        <v>3.0533333333333337</v>
      </c>
      <c r="J17" s="132">
        <v>16</v>
      </c>
      <c r="K17" s="84">
        <f t="shared" si="0"/>
        <v>3.237333333333333</v>
      </c>
    </row>
    <row r="18" spans="1:11" ht="18" thickBot="1" thickTop="1">
      <c r="A18" s="125"/>
      <c r="B18" s="126" t="s">
        <v>66</v>
      </c>
      <c r="C18" s="127"/>
      <c r="D18" s="128">
        <v>2.2833333333333337</v>
      </c>
      <c r="E18" s="129">
        <v>2.5166666666666666</v>
      </c>
      <c r="F18" s="130">
        <v>2.314285714285714</v>
      </c>
      <c r="G18" s="131">
        <v>4.385714285714285</v>
      </c>
      <c r="H18" s="125">
        <v>4.139285714285713</v>
      </c>
      <c r="I18" s="82">
        <v>3.1278571428571427</v>
      </c>
      <c r="J18" s="132">
        <v>18</v>
      </c>
      <c r="K18" s="84">
        <f t="shared" si="0"/>
        <v>3.3894999999999995</v>
      </c>
    </row>
    <row r="19" spans="1:12" ht="18" thickBot="1" thickTop="1">
      <c r="A19" s="55"/>
      <c r="B19" s="76" t="s">
        <v>67</v>
      </c>
      <c r="C19" s="77"/>
      <c r="D19" s="78">
        <v>2.5</v>
      </c>
      <c r="E19" s="79">
        <v>0.6666666666666666</v>
      </c>
      <c r="F19" s="80">
        <v>0.5000000000000001</v>
      </c>
      <c r="G19" s="81">
        <v>3.457142857142857</v>
      </c>
      <c r="H19" s="55">
        <v>4.171428571428572</v>
      </c>
      <c r="I19" s="82">
        <v>1.9423809523809523</v>
      </c>
      <c r="J19" s="83">
        <v>16</v>
      </c>
      <c r="K19" s="84">
        <v>3</v>
      </c>
      <c r="L19" t="s">
        <v>194</v>
      </c>
    </row>
    <row r="20" spans="1:11" ht="18" thickBot="1" thickTop="1">
      <c r="A20" s="117"/>
      <c r="B20" s="118" t="s">
        <v>68</v>
      </c>
      <c r="C20" s="119"/>
      <c r="D20" s="120">
        <v>1.2500000000000002</v>
      </c>
      <c r="E20" s="121">
        <v>0.6666666666666666</v>
      </c>
      <c r="F20" s="122">
        <v>0.24285714285714288</v>
      </c>
      <c r="G20" s="123">
        <v>0.5000000000000001</v>
      </c>
      <c r="H20" s="117">
        <v>2.142857142857143</v>
      </c>
      <c r="I20" s="82">
        <v>0.9604761904761905</v>
      </c>
      <c r="J20" s="124"/>
      <c r="K20" s="84">
        <f t="shared" si="0"/>
        <v>0.9723333333333333</v>
      </c>
    </row>
    <row r="21" spans="1:12" ht="18" thickBot="1" thickTop="1">
      <c r="A21" s="117"/>
      <c r="B21" s="118" t="s">
        <v>69</v>
      </c>
      <c r="C21" s="119"/>
      <c r="D21" s="120">
        <v>2.8000000000000003</v>
      </c>
      <c r="E21" s="121">
        <v>2.1833333333333336</v>
      </c>
      <c r="F21" s="122">
        <v>1.885714285714286</v>
      </c>
      <c r="G21" s="123">
        <v>1.7000000000000004</v>
      </c>
      <c r="H21" s="117">
        <v>3.3357142857142854</v>
      </c>
      <c r="I21" s="82">
        <v>2.3809523809523814</v>
      </c>
      <c r="J21" s="124">
        <v>15</v>
      </c>
      <c r="K21" s="84">
        <f t="shared" si="0"/>
        <v>2.716666666666667</v>
      </c>
      <c r="L21" t="s">
        <v>197</v>
      </c>
    </row>
    <row r="22" spans="1:11" ht="18" thickBot="1" thickTop="1">
      <c r="A22" s="133"/>
      <c r="B22" s="134" t="s">
        <v>70</v>
      </c>
      <c r="C22" s="135"/>
      <c r="D22" s="136">
        <v>2.83</v>
      </c>
      <c r="E22" s="137">
        <v>3.845</v>
      </c>
      <c r="F22" s="138">
        <v>3.642857142857143</v>
      </c>
      <c r="G22" s="139">
        <v>3.457142857142857</v>
      </c>
      <c r="H22" s="133">
        <v>4.071428571428572</v>
      </c>
      <c r="I22" s="82">
        <v>3.5692857142857144</v>
      </c>
      <c r="J22" s="140">
        <v>13</v>
      </c>
      <c r="K22" s="84">
        <f t="shared" si="0"/>
        <v>3.4484999999999997</v>
      </c>
    </row>
    <row r="23" spans="1:12" ht="18" thickBot="1" thickTop="1">
      <c r="A23" s="141"/>
      <c r="B23" s="142" t="s">
        <v>71</v>
      </c>
      <c r="C23" s="143"/>
      <c r="D23" s="144">
        <v>2.9500000000000006</v>
      </c>
      <c r="E23" s="145">
        <v>3.1833333333333336</v>
      </c>
      <c r="F23" s="146">
        <v>3</v>
      </c>
      <c r="G23" s="147">
        <v>3.4857142857142853</v>
      </c>
      <c r="H23" s="141">
        <v>3.542857142857143</v>
      </c>
      <c r="I23" s="82">
        <v>3.1180952380952385</v>
      </c>
      <c r="J23" s="148">
        <v>10</v>
      </c>
      <c r="K23" s="84">
        <f t="shared" si="0"/>
        <v>2.982666666666667</v>
      </c>
      <c r="L23" t="s">
        <v>194</v>
      </c>
    </row>
    <row r="24" spans="1:11" ht="18" thickBot="1" thickTop="1">
      <c r="A24" s="141"/>
      <c r="B24" s="142" t="s">
        <v>72</v>
      </c>
      <c r="C24" s="143"/>
      <c r="D24" s="144">
        <v>2.9000000000000004</v>
      </c>
      <c r="E24" s="145">
        <v>2.983333333333333</v>
      </c>
      <c r="F24" s="146">
        <v>2.371428571428571</v>
      </c>
      <c r="G24" s="147">
        <v>4.757142857142857</v>
      </c>
      <c r="H24" s="141">
        <v>3.6392857142857147</v>
      </c>
      <c r="I24" s="82">
        <v>3.330238095238095</v>
      </c>
      <c r="J24" s="148">
        <v>14</v>
      </c>
      <c r="K24" s="84">
        <f t="shared" si="0"/>
        <v>3.3311666666666664</v>
      </c>
    </row>
    <row r="25" spans="1:11" ht="18" thickBot="1" thickTop="1">
      <c r="A25" s="36"/>
      <c r="B25" s="37" t="s">
        <v>73</v>
      </c>
      <c r="C25" s="38"/>
      <c r="D25" s="39">
        <v>2.483333333333333</v>
      </c>
      <c r="E25" s="40">
        <v>3.4166666666666665</v>
      </c>
      <c r="F25" s="41">
        <v>3.057142857142857</v>
      </c>
      <c r="G25" s="42">
        <v>4.371428571428572</v>
      </c>
      <c r="H25" s="36">
        <v>4.021428571428571</v>
      </c>
      <c r="I25" s="82">
        <v>3.4699999999999998</v>
      </c>
      <c r="J25" s="44">
        <v>8</v>
      </c>
      <c r="K25" s="84">
        <f t="shared" si="0"/>
        <v>3.1289999999999996</v>
      </c>
    </row>
    <row r="26" spans="1:11" ht="18" thickBot="1" thickTop="1">
      <c r="A26" s="36"/>
      <c r="B26" s="37" t="s">
        <v>74</v>
      </c>
      <c r="C26" s="38"/>
      <c r="D26" s="39">
        <v>2.8333333333333335</v>
      </c>
      <c r="E26" s="40">
        <v>3.1666666666666665</v>
      </c>
      <c r="F26" s="41">
        <v>3.2285714285714286</v>
      </c>
      <c r="G26" s="42">
        <v>4.685714285714285</v>
      </c>
      <c r="H26" s="36">
        <v>4.382142857142857</v>
      </c>
      <c r="I26" s="82">
        <v>3.6592857142857143</v>
      </c>
      <c r="J26" s="44">
        <v>12</v>
      </c>
      <c r="K26" s="84">
        <f t="shared" si="0"/>
        <v>3.4614999999999996</v>
      </c>
    </row>
    <row r="27" spans="1:11" ht="18" thickBot="1" thickTop="1">
      <c r="A27" s="109"/>
      <c r="B27" s="110" t="s">
        <v>75</v>
      </c>
      <c r="C27" s="111"/>
      <c r="D27" s="112">
        <v>3.3333333333333335</v>
      </c>
      <c r="E27" s="113">
        <v>3.0666666666666664</v>
      </c>
      <c r="F27" s="114">
        <v>3.971428571428572</v>
      </c>
      <c r="G27" s="115">
        <v>4.314285714285714</v>
      </c>
      <c r="H27" s="109">
        <v>4.421428571428572</v>
      </c>
      <c r="I27" s="82">
        <v>3.8214285714285716</v>
      </c>
      <c r="J27" s="116">
        <v>22</v>
      </c>
      <c r="K27" s="84">
        <f t="shared" si="0"/>
        <v>4.075</v>
      </c>
    </row>
    <row r="28" spans="1:11" ht="18" thickBot="1" thickTop="1">
      <c r="A28" s="133"/>
      <c r="B28" s="134" t="s">
        <v>76</v>
      </c>
      <c r="C28" s="135"/>
      <c r="D28" s="136">
        <v>3.08</v>
      </c>
      <c r="E28" s="137">
        <v>3.733333333333334</v>
      </c>
      <c r="F28" s="138">
        <v>3.6142857142857143</v>
      </c>
      <c r="G28" s="139">
        <v>4.071428571428572</v>
      </c>
      <c r="H28" s="133">
        <v>4.0964285714285715</v>
      </c>
      <c r="I28" s="82">
        <v>3.719095238095238</v>
      </c>
      <c r="J28" s="140">
        <v>15</v>
      </c>
      <c r="K28" s="84">
        <f t="shared" si="0"/>
        <v>3.6533666666666664</v>
      </c>
    </row>
    <row r="29" spans="1:11" ht="18" thickBot="1" thickTop="1">
      <c r="A29" s="125"/>
      <c r="B29" s="126" t="s">
        <v>77</v>
      </c>
      <c r="C29" s="127"/>
      <c r="D29" s="128">
        <v>2.783333333333333</v>
      </c>
      <c r="E29" s="129">
        <v>2.4</v>
      </c>
      <c r="F29" s="130">
        <v>2.128571428571429</v>
      </c>
      <c r="G29" s="131">
        <v>4.142857142857143</v>
      </c>
      <c r="H29" s="125">
        <v>4.0928571428571425</v>
      </c>
      <c r="I29" s="82">
        <v>3.1095238095238096</v>
      </c>
      <c r="J29" s="132">
        <v>15</v>
      </c>
      <c r="K29" s="84">
        <f t="shared" si="0"/>
        <v>3.2266666666666666</v>
      </c>
    </row>
    <row r="30" spans="1:11" ht="18" thickBot="1" thickTop="1">
      <c r="A30" s="141"/>
      <c r="B30" s="142" t="s">
        <v>78</v>
      </c>
      <c r="C30" s="143"/>
      <c r="D30" s="144">
        <v>2.816666666666667</v>
      </c>
      <c r="E30" s="145">
        <v>3.1166666666666667</v>
      </c>
      <c r="F30" s="146">
        <v>2.3857142857142857</v>
      </c>
      <c r="G30" s="147">
        <v>4.728571428571428</v>
      </c>
      <c r="H30" s="141">
        <v>4.260714285714286</v>
      </c>
      <c r="I30" s="82">
        <v>3.461666666666667</v>
      </c>
      <c r="J30" s="148">
        <v>18</v>
      </c>
      <c r="K30" s="84">
        <f t="shared" si="0"/>
        <v>3.623166666666666</v>
      </c>
    </row>
    <row r="31" spans="1:11" ht="18" thickBot="1" thickTop="1">
      <c r="A31" s="36"/>
      <c r="B31" s="37" t="s">
        <v>79</v>
      </c>
      <c r="C31" s="38"/>
      <c r="D31" s="39">
        <v>2.9166666666666665</v>
      </c>
      <c r="E31" s="40">
        <v>3.616666666666667</v>
      </c>
      <c r="F31" s="41">
        <v>3.2285714285714286</v>
      </c>
      <c r="G31" s="42">
        <v>4.442857142857143</v>
      </c>
      <c r="H31" s="36">
        <v>4.192857142857142</v>
      </c>
      <c r="I31" s="82">
        <v>3.67952380952381</v>
      </c>
      <c r="J31" s="44">
        <v>18</v>
      </c>
      <c r="K31" s="84">
        <f t="shared" si="0"/>
        <v>3.7756666666666665</v>
      </c>
    </row>
    <row r="32" spans="1:11" ht="18" thickBot="1" thickTop="1">
      <c r="A32" s="36"/>
      <c r="B32" s="37" t="s">
        <v>80</v>
      </c>
      <c r="C32" s="38"/>
      <c r="D32" s="39">
        <v>2.6333333333333333</v>
      </c>
      <c r="E32" s="40">
        <v>3.1500000000000004</v>
      </c>
      <c r="F32" s="41">
        <v>2.542857142857143</v>
      </c>
      <c r="G32" s="42">
        <v>4.442857142857143</v>
      </c>
      <c r="H32" s="36">
        <v>4.396428571428571</v>
      </c>
      <c r="I32" s="82">
        <v>3.4330952380952384</v>
      </c>
      <c r="J32" s="44">
        <v>16</v>
      </c>
      <c r="K32" s="84">
        <f t="shared" si="0"/>
        <v>3.503166666666667</v>
      </c>
    </row>
    <row r="33" spans="1:11" ht="18" thickBot="1" thickTop="1">
      <c r="A33" s="109"/>
      <c r="B33" s="110" t="s">
        <v>81</v>
      </c>
      <c r="C33" s="111"/>
      <c r="D33" s="112">
        <v>3.466666666666667</v>
      </c>
      <c r="E33" s="113">
        <v>3.1333333333333333</v>
      </c>
      <c r="F33" s="114">
        <v>3.9571428571428577</v>
      </c>
      <c r="G33" s="115">
        <v>4.314285714285714</v>
      </c>
      <c r="H33" s="109">
        <v>4.253571428571428</v>
      </c>
      <c r="I33" s="82">
        <v>3.825</v>
      </c>
      <c r="J33" s="116">
        <v>22</v>
      </c>
      <c r="K33" s="84">
        <f t="shared" si="0"/>
        <v>4.0775</v>
      </c>
    </row>
    <row r="34" spans="1:11" ht="18" thickBot="1" thickTop="1">
      <c r="A34" s="141"/>
      <c r="B34" s="142" t="s">
        <v>82</v>
      </c>
      <c r="C34" s="143"/>
      <c r="D34" s="144">
        <v>2.4499999999999997</v>
      </c>
      <c r="E34" s="145">
        <v>2.9499999999999997</v>
      </c>
      <c r="F34" s="146">
        <v>2.2</v>
      </c>
      <c r="G34" s="147">
        <v>4.657142857142857</v>
      </c>
      <c r="H34" s="141">
        <v>4.271428571428572</v>
      </c>
      <c r="I34" s="82">
        <v>3.3057142857142856</v>
      </c>
      <c r="J34" s="148">
        <v>16</v>
      </c>
      <c r="K34" s="84">
        <f t="shared" si="0"/>
        <v>3.4139999999999997</v>
      </c>
    </row>
    <row r="35" spans="1:11" ht="18" thickBot="1" thickTop="1">
      <c r="A35" s="85"/>
      <c r="B35" s="86" t="s">
        <v>83</v>
      </c>
      <c r="C35" s="87"/>
      <c r="D35" s="88">
        <v>3.3333333333333335</v>
      </c>
      <c r="E35" s="89">
        <v>2.816666666666667</v>
      </c>
      <c r="F35" s="90">
        <v>2.6</v>
      </c>
      <c r="G35" s="91">
        <v>3.9</v>
      </c>
      <c r="H35" s="85">
        <v>4.042857142857144</v>
      </c>
      <c r="I35" s="82">
        <v>3.3385714285714285</v>
      </c>
      <c r="J35" s="92">
        <v>22</v>
      </c>
      <c r="K35" s="84">
        <f t="shared" si="0"/>
        <v>3.7369999999999997</v>
      </c>
    </row>
    <row r="36" spans="1:11" ht="18" thickBot="1" thickTop="1">
      <c r="A36" s="93"/>
      <c r="B36" s="94" t="s">
        <v>84</v>
      </c>
      <c r="C36" s="95"/>
      <c r="D36" s="96">
        <v>3.583333333333334</v>
      </c>
      <c r="E36" s="97">
        <v>3.1666666666666665</v>
      </c>
      <c r="F36" s="98">
        <v>2.357142857142857</v>
      </c>
      <c r="G36" s="99">
        <v>3.8714285714285714</v>
      </c>
      <c r="H36" s="93">
        <v>4.235714285714286</v>
      </c>
      <c r="I36" s="82">
        <v>3.442857142857143</v>
      </c>
      <c r="J36" s="100">
        <v>18</v>
      </c>
      <c r="K36" s="84">
        <f t="shared" si="0"/>
        <v>3.61</v>
      </c>
    </row>
    <row r="37" spans="1:11" ht="18" thickBot="1" thickTop="1">
      <c r="A37" s="36"/>
      <c r="B37" s="37" t="s">
        <v>85</v>
      </c>
      <c r="C37" s="38"/>
      <c r="D37" s="39">
        <v>2.6999999999999997</v>
      </c>
      <c r="E37" s="40">
        <v>1.4333333333333336</v>
      </c>
      <c r="F37" s="41">
        <v>2.5857142857142854</v>
      </c>
      <c r="G37" s="42">
        <v>0</v>
      </c>
      <c r="H37" s="36">
        <v>2.142857142857143</v>
      </c>
      <c r="I37" s="82">
        <v>1.7723809523809522</v>
      </c>
      <c r="J37" s="44"/>
      <c r="K37" s="84">
        <f t="shared" si="0"/>
        <v>1.5406666666666664</v>
      </c>
    </row>
    <row r="38" spans="1:11" ht="18" thickBot="1" thickTop="1">
      <c r="A38" s="85"/>
      <c r="B38" s="86" t="s">
        <v>86</v>
      </c>
      <c r="C38" s="87"/>
      <c r="D38" s="88">
        <v>1.7166666666666668</v>
      </c>
      <c r="E38" s="89">
        <v>0.9333333333333332</v>
      </c>
      <c r="F38" s="90">
        <v>0.9285714285714286</v>
      </c>
      <c r="G38" s="91">
        <v>0</v>
      </c>
      <c r="H38" s="85">
        <v>2.142857142857143</v>
      </c>
      <c r="I38" s="82">
        <v>1.1442857142857144</v>
      </c>
      <c r="J38" s="92"/>
      <c r="K38" s="84">
        <f t="shared" si="0"/>
        <v>1.101</v>
      </c>
    </row>
    <row r="39" spans="1:12" ht="18" thickBot="1" thickTop="1">
      <c r="A39" s="93"/>
      <c r="B39" s="94" t="s">
        <v>87</v>
      </c>
      <c r="C39" s="95"/>
      <c r="D39" s="96">
        <v>2.716666666666667</v>
      </c>
      <c r="E39" s="97">
        <v>2.9500000000000006</v>
      </c>
      <c r="F39" s="98">
        <v>1.942857142857143</v>
      </c>
      <c r="G39" s="99">
        <v>2.2</v>
      </c>
      <c r="H39" s="93">
        <v>4.060714285714286</v>
      </c>
      <c r="I39" s="82">
        <v>2.568333333333334</v>
      </c>
      <c r="J39" s="100">
        <v>18</v>
      </c>
      <c r="K39" s="84">
        <f t="shared" si="0"/>
        <v>2.9978333333333333</v>
      </c>
      <c r="L39" t="s">
        <v>195</v>
      </c>
    </row>
    <row r="40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34">
      <selection activeCell="T41" sqref="T41"/>
    </sheetView>
  </sheetViews>
  <sheetFormatPr defaultColWidth="3.8515625" defaultRowHeight="15"/>
  <cols>
    <col min="1" max="1" width="47.57421875" style="0" customWidth="1"/>
    <col min="2" max="16" width="3.8515625" style="0" customWidth="1"/>
    <col min="17" max="18" width="5.140625" style="0" customWidth="1"/>
    <col min="19" max="19" width="4.8515625" style="0" customWidth="1"/>
    <col min="20" max="66" width="7.421875" style="236" customWidth="1"/>
  </cols>
  <sheetData>
    <row r="1" spans="1:19" ht="17.25" thickBot="1">
      <c r="A1" s="149"/>
      <c r="B1" s="149"/>
      <c r="C1" s="149"/>
      <c r="D1" s="149"/>
      <c r="E1" s="149"/>
      <c r="F1" s="149"/>
      <c r="G1" s="149"/>
      <c r="H1" s="149"/>
      <c r="I1" s="149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18" thickBot="1" thickTop="1">
      <c r="A2" s="149" t="s">
        <v>50</v>
      </c>
      <c r="B2" s="149"/>
      <c r="C2" s="149"/>
      <c r="D2" s="149"/>
      <c r="E2" s="149"/>
      <c r="F2" s="149"/>
      <c r="G2" s="149"/>
      <c r="H2" s="149"/>
      <c r="I2" s="149"/>
      <c r="J2" s="150"/>
      <c r="K2" s="150"/>
      <c r="L2" s="150"/>
      <c r="M2" s="150"/>
      <c r="N2" s="150"/>
      <c r="O2" s="150"/>
      <c r="P2" s="149"/>
      <c r="Q2" s="149"/>
      <c r="R2" s="149"/>
      <c r="S2" s="152"/>
    </row>
    <row r="3" spans="1:19" ht="19.5" thickBot="1" thickTop="1">
      <c r="A3" s="153" t="s">
        <v>88</v>
      </c>
      <c r="B3" s="154"/>
      <c r="C3" s="154"/>
      <c r="D3" s="154"/>
      <c r="E3" s="154"/>
      <c r="F3" s="154"/>
      <c r="G3" s="154"/>
      <c r="H3" s="154"/>
      <c r="I3" s="154"/>
      <c r="J3" s="155" t="s">
        <v>51</v>
      </c>
      <c r="K3" s="149"/>
      <c r="L3" s="149"/>
      <c r="M3" s="149"/>
      <c r="N3" s="149"/>
      <c r="O3" s="156" t="s">
        <v>52</v>
      </c>
      <c r="P3" s="157">
        <v>0.4</v>
      </c>
      <c r="Q3" s="158"/>
      <c r="R3" s="158"/>
      <c r="S3" s="159">
        <v>1</v>
      </c>
    </row>
    <row r="4" spans="1:19" ht="21.75" thickBot="1" thickTop="1">
      <c r="A4" s="155"/>
      <c r="B4" s="155"/>
      <c r="C4" s="155"/>
      <c r="D4" s="155"/>
      <c r="E4" s="155"/>
      <c r="F4" s="155"/>
      <c r="G4" s="155"/>
      <c r="H4" s="155"/>
      <c r="I4" s="4"/>
      <c r="J4" s="5"/>
      <c r="K4" s="5" t="s">
        <v>1</v>
      </c>
      <c r="L4" s="5"/>
      <c r="M4" s="5"/>
      <c r="N4" s="4"/>
      <c r="O4" s="5"/>
      <c r="P4" s="6"/>
      <c r="Q4" s="7"/>
      <c r="R4" s="7"/>
      <c r="S4" s="8"/>
    </row>
    <row r="5" spans="1:19" ht="27" thickBot="1" thickTop="1">
      <c r="A5" s="10" t="s">
        <v>3</v>
      </c>
      <c r="B5" s="10" t="s">
        <v>89</v>
      </c>
      <c r="C5" s="10" t="s">
        <v>90</v>
      </c>
      <c r="D5" s="10" t="s">
        <v>91</v>
      </c>
      <c r="E5" s="10"/>
      <c r="F5" s="10" t="s">
        <v>92</v>
      </c>
      <c r="G5" s="10" t="s">
        <v>93</v>
      </c>
      <c r="H5" s="10"/>
      <c r="I5" s="11" t="s">
        <v>4</v>
      </c>
      <c r="J5" s="12">
        <v>1</v>
      </c>
      <c r="K5" s="13">
        <v>2</v>
      </c>
      <c r="L5" s="13">
        <v>3</v>
      </c>
      <c r="M5" s="13">
        <v>4</v>
      </c>
      <c r="N5" s="14">
        <v>5</v>
      </c>
      <c r="O5" s="15">
        <v>0.6</v>
      </c>
      <c r="P5" s="16" t="s">
        <v>5</v>
      </c>
      <c r="Q5" s="17" t="s">
        <v>94</v>
      </c>
      <c r="R5" s="17"/>
      <c r="S5" s="17" t="s">
        <v>6</v>
      </c>
    </row>
    <row r="6" spans="1:19" ht="18" thickBot="1" thickTop="1">
      <c r="A6" s="18" t="s">
        <v>7</v>
      </c>
      <c r="B6" s="160">
        <v>5</v>
      </c>
      <c r="C6" s="160">
        <v>5</v>
      </c>
      <c r="D6" s="160">
        <v>5</v>
      </c>
      <c r="E6" s="160">
        <v>5</v>
      </c>
      <c r="F6" s="160">
        <v>5</v>
      </c>
      <c r="G6" s="160">
        <v>5</v>
      </c>
      <c r="H6" s="160"/>
      <c r="I6" s="19"/>
      <c r="J6" s="20">
        <v>5.000000000000001</v>
      </c>
      <c r="K6" s="21">
        <v>5</v>
      </c>
      <c r="L6" s="22">
        <v>5</v>
      </c>
      <c r="M6" s="23">
        <v>5</v>
      </c>
      <c r="N6" s="1">
        <v>5</v>
      </c>
      <c r="O6" s="24">
        <v>5</v>
      </c>
      <c r="P6" s="25">
        <v>45</v>
      </c>
      <c r="Q6" s="26">
        <v>5</v>
      </c>
      <c r="R6" s="26"/>
      <c r="S6" s="27">
        <v>5.5</v>
      </c>
    </row>
    <row r="7" spans="1:19" ht="18" thickBot="1" thickTop="1">
      <c r="A7" s="161" t="s">
        <v>95</v>
      </c>
      <c r="B7" s="160">
        <v>3.9</v>
      </c>
      <c r="C7" s="160">
        <v>3.22</v>
      </c>
      <c r="D7" s="160">
        <v>4.12</v>
      </c>
      <c r="E7" s="160">
        <v>4</v>
      </c>
      <c r="F7" s="160">
        <v>4</v>
      </c>
      <c r="G7" s="160">
        <v>5</v>
      </c>
      <c r="H7" s="160"/>
      <c r="I7" s="162"/>
      <c r="J7" s="163">
        <v>2.885714285714286</v>
      </c>
      <c r="K7" s="164">
        <v>4.2</v>
      </c>
      <c r="L7" s="165">
        <v>3.5749999999999997</v>
      </c>
      <c r="M7" s="166">
        <v>4.45</v>
      </c>
      <c r="N7" s="167">
        <v>3.3999999999999995</v>
      </c>
      <c r="O7" s="168">
        <v>3.7021428571428574</v>
      </c>
      <c r="P7" s="169">
        <v>16</v>
      </c>
      <c r="Q7" s="170">
        <v>1.7777777777777777</v>
      </c>
      <c r="R7" s="170">
        <v>3.602611111111111</v>
      </c>
      <c r="S7" s="171">
        <f>R7+0.5</f>
        <v>4.102611111111111</v>
      </c>
    </row>
    <row r="8" spans="1:19" ht="18" thickBot="1" thickTop="1">
      <c r="A8" s="161" t="s">
        <v>96</v>
      </c>
      <c r="B8" s="160">
        <v>3.2400000000000007</v>
      </c>
      <c r="C8" s="160">
        <v>2.3600000000000003</v>
      </c>
      <c r="D8" s="160">
        <v>4.38</v>
      </c>
      <c r="E8" s="160">
        <v>3</v>
      </c>
      <c r="F8" s="160">
        <v>3</v>
      </c>
      <c r="G8" s="160">
        <v>5</v>
      </c>
      <c r="H8" s="160"/>
      <c r="I8" s="162"/>
      <c r="J8" s="163">
        <v>2.885714285714286</v>
      </c>
      <c r="K8" s="164">
        <v>4.575</v>
      </c>
      <c r="L8" s="165">
        <v>3.75</v>
      </c>
      <c r="M8" s="166">
        <v>2.7250000000000005</v>
      </c>
      <c r="N8" s="167">
        <v>2.375</v>
      </c>
      <c r="O8" s="168">
        <v>3.2621428571428575</v>
      </c>
      <c r="P8" s="169">
        <v>17</v>
      </c>
      <c r="Q8" s="170">
        <v>1.8888888888888888</v>
      </c>
      <c r="R8" s="170">
        <v>3.3390555555555554</v>
      </c>
      <c r="S8" s="171">
        <f aca="true" t="shared" si="0" ref="S8:S45">R8+0.5</f>
        <v>3.8390555555555554</v>
      </c>
    </row>
    <row r="9" spans="1:19" ht="18" thickBot="1" thickTop="1">
      <c r="A9" s="161" t="s">
        <v>97</v>
      </c>
      <c r="B9" s="160">
        <v>3.6400000000000006</v>
      </c>
      <c r="C9" s="160">
        <v>2.46</v>
      </c>
      <c r="D9" s="160">
        <v>4.639999999999999</v>
      </c>
      <c r="E9" s="160">
        <v>5</v>
      </c>
      <c r="F9" s="160">
        <v>5</v>
      </c>
      <c r="G9" s="160">
        <v>5</v>
      </c>
      <c r="H9" s="160"/>
      <c r="I9" s="162"/>
      <c r="J9" s="163">
        <v>2.6571428571428575</v>
      </c>
      <c r="K9" s="164">
        <v>4.475</v>
      </c>
      <c r="L9" s="165">
        <v>4.375</v>
      </c>
      <c r="M9" s="166">
        <v>4.7</v>
      </c>
      <c r="N9" s="167">
        <v>2.475</v>
      </c>
      <c r="O9" s="168">
        <v>3.736428571428571</v>
      </c>
      <c r="P9" s="169">
        <v>12</v>
      </c>
      <c r="Q9" s="170">
        <v>1.3333333333333333</v>
      </c>
      <c r="R9" s="170">
        <v>3.4488333333333325</v>
      </c>
      <c r="S9" s="171">
        <f t="shared" si="0"/>
        <v>3.9488333333333325</v>
      </c>
    </row>
    <row r="10" spans="1:19" ht="18" thickBot="1" thickTop="1">
      <c r="A10" s="161" t="s">
        <v>98</v>
      </c>
      <c r="B10" s="160">
        <v>4.08</v>
      </c>
      <c r="C10" s="160">
        <v>1.6</v>
      </c>
      <c r="D10" s="160">
        <v>3.7399999999999998</v>
      </c>
      <c r="E10" s="160">
        <v>2.9</v>
      </c>
      <c r="F10" s="160">
        <v>2.9</v>
      </c>
      <c r="G10" s="160">
        <v>5</v>
      </c>
      <c r="H10" s="160"/>
      <c r="I10" s="162"/>
      <c r="J10" s="163">
        <v>2.0428571428571427</v>
      </c>
      <c r="K10" s="164">
        <v>3.675</v>
      </c>
      <c r="L10" s="165">
        <v>4</v>
      </c>
      <c r="M10" s="166">
        <v>3.1875</v>
      </c>
      <c r="N10" s="167">
        <v>3.2750000000000004</v>
      </c>
      <c r="O10" s="168">
        <v>3.236071428571428</v>
      </c>
      <c r="P10" s="169">
        <v>18</v>
      </c>
      <c r="Q10" s="170">
        <v>2</v>
      </c>
      <c r="R10" s="170">
        <v>3.3652499999999996</v>
      </c>
      <c r="S10" s="171">
        <f t="shared" si="0"/>
        <v>3.8652499999999996</v>
      </c>
    </row>
    <row r="11" spans="1:19" ht="18" thickBot="1" thickTop="1">
      <c r="A11" s="18" t="s">
        <v>99</v>
      </c>
      <c r="B11" s="160">
        <v>4.4</v>
      </c>
      <c r="C11" s="160">
        <v>3.5</v>
      </c>
      <c r="D11" s="160">
        <v>4.8</v>
      </c>
      <c r="E11" s="160">
        <v>5</v>
      </c>
      <c r="F11" s="160">
        <v>5</v>
      </c>
      <c r="G11" s="160">
        <v>4</v>
      </c>
      <c r="H11" s="160"/>
      <c r="I11" s="19"/>
      <c r="J11" s="20">
        <v>4.485714285714287</v>
      </c>
      <c r="K11" s="21">
        <v>4.675</v>
      </c>
      <c r="L11" s="22">
        <v>4.425</v>
      </c>
      <c r="M11" s="23">
        <v>4.75</v>
      </c>
      <c r="N11" s="1">
        <v>3.2999999999999994</v>
      </c>
      <c r="O11" s="24">
        <v>4.327142857142857</v>
      </c>
      <c r="P11" s="25">
        <v>25</v>
      </c>
      <c r="Q11" s="26">
        <v>2.7777777777777777</v>
      </c>
      <c r="R11" s="26">
        <v>4.4401111111111105</v>
      </c>
      <c r="S11" s="171">
        <f t="shared" si="0"/>
        <v>4.9401111111111105</v>
      </c>
    </row>
    <row r="12" spans="1:19" ht="18" thickBot="1" thickTop="1">
      <c r="A12" s="172" t="s">
        <v>100</v>
      </c>
      <c r="B12" s="160">
        <v>4.64</v>
      </c>
      <c r="C12" s="160">
        <v>3.5</v>
      </c>
      <c r="D12" s="160">
        <v>4.659999999999999</v>
      </c>
      <c r="E12" s="160">
        <v>5</v>
      </c>
      <c r="F12" s="160">
        <v>5</v>
      </c>
      <c r="G12" s="160">
        <v>5</v>
      </c>
      <c r="H12" s="160"/>
      <c r="I12" s="173"/>
      <c r="J12" s="174">
        <v>4.442857142857144</v>
      </c>
      <c r="K12" s="175">
        <v>4.675</v>
      </c>
      <c r="L12" s="176">
        <v>4.725</v>
      </c>
      <c r="M12" s="177">
        <v>4.925</v>
      </c>
      <c r="N12" s="178">
        <v>3.65</v>
      </c>
      <c r="O12" s="179">
        <v>4.4835714285714285</v>
      </c>
      <c r="P12" s="180">
        <v>24</v>
      </c>
      <c r="Q12" s="181">
        <v>2.6666666666666665</v>
      </c>
      <c r="R12" s="181">
        <v>4.505166666666666</v>
      </c>
      <c r="S12" s="171">
        <f t="shared" si="0"/>
        <v>5.005166666666666</v>
      </c>
    </row>
    <row r="13" spans="1:19" ht="18" thickBot="1" thickTop="1">
      <c r="A13" s="172" t="s">
        <v>101</v>
      </c>
      <c r="B13" s="160">
        <v>4.619999999999999</v>
      </c>
      <c r="C13" s="160">
        <v>3.5</v>
      </c>
      <c r="D13" s="160">
        <v>4.659999999999999</v>
      </c>
      <c r="E13" s="160">
        <v>5</v>
      </c>
      <c r="F13" s="160">
        <v>5</v>
      </c>
      <c r="G13" s="160">
        <v>5</v>
      </c>
      <c r="H13" s="160"/>
      <c r="I13" s="173"/>
      <c r="J13" s="174">
        <v>4.471428571428572</v>
      </c>
      <c r="K13" s="175">
        <v>4.575</v>
      </c>
      <c r="L13" s="176">
        <v>4.75</v>
      </c>
      <c r="M13" s="177">
        <v>4.925</v>
      </c>
      <c r="N13" s="178">
        <v>3.65</v>
      </c>
      <c r="O13" s="179">
        <v>4.474285714285714</v>
      </c>
      <c r="P13" s="180">
        <v>24</v>
      </c>
      <c r="Q13" s="181">
        <v>2.6666666666666665</v>
      </c>
      <c r="R13" s="181">
        <v>4.498666666666666</v>
      </c>
      <c r="S13" s="171">
        <f t="shared" si="0"/>
        <v>4.998666666666666</v>
      </c>
    </row>
    <row r="14" spans="1:19" ht="18" thickBot="1" thickTop="1">
      <c r="A14" s="18" t="s">
        <v>102</v>
      </c>
      <c r="B14" s="160">
        <v>2.6</v>
      </c>
      <c r="C14" s="160">
        <v>1.56</v>
      </c>
      <c r="D14" s="160">
        <v>2.78</v>
      </c>
      <c r="E14" s="160">
        <v>2.8</v>
      </c>
      <c r="F14" s="160">
        <v>2.8</v>
      </c>
      <c r="G14" s="160">
        <v>0</v>
      </c>
      <c r="H14" s="160"/>
      <c r="I14" s="19"/>
      <c r="J14" s="20">
        <v>2.2714285714285714</v>
      </c>
      <c r="K14" s="21">
        <v>2.4</v>
      </c>
      <c r="L14" s="22">
        <v>3.3</v>
      </c>
      <c r="M14" s="23">
        <v>3</v>
      </c>
      <c r="N14" s="1">
        <v>3.5</v>
      </c>
      <c r="O14" s="24">
        <f>(J14+K14+L14+M14+N14)/5</f>
        <v>2.894285714285714</v>
      </c>
      <c r="P14" s="25">
        <v>13</v>
      </c>
      <c r="Q14" s="26">
        <v>1.4444444444444444</v>
      </c>
      <c r="R14" s="26">
        <f>O14*0.7+Q14*0.4</f>
        <v>2.6037777777777777</v>
      </c>
      <c r="S14" s="171">
        <f t="shared" si="0"/>
        <v>3.1037777777777777</v>
      </c>
    </row>
    <row r="15" spans="1:19" ht="18" thickBot="1" thickTop="1">
      <c r="A15" s="161" t="s">
        <v>103</v>
      </c>
      <c r="B15" s="160">
        <v>4.08</v>
      </c>
      <c r="C15" s="160">
        <v>2.6399999999999997</v>
      </c>
      <c r="D15" s="160">
        <v>4.46</v>
      </c>
      <c r="E15" s="160">
        <v>5</v>
      </c>
      <c r="F15" s="160">
        <v>5</v>
      </c>
      <c r="G15" s="160">
        <v>4</v>
      </c>
      <c r="H15" s="160"/>
      <c r="I15" s="162"/>
      <c r="J15" s="163">
        <v>4.557142857142858</v>
      </c>
      <c r="K15" s="164">
        <v>3.925</v>
      </c>
      <c r="L15" s="165">
        <v>4.300000000000001</v>
      </c>
      <c r="M15" s="166">
        <v>3.6249999999999996</v>
      </c>
      <c r="N15" s="167">
        <v>3.35</v>
      </c>
      <c r="O15" s="168">
        <v>3.951428571428572</v>
      </c>
      <c r="P15" s="169">
        <v>21</v>
      </c>
      <c r="Q15" s="170">
        <v>2.3333333333333335</v>
      </c>
      <c r="R15" s="170">
        <v>3.9993333333333334</v>
      </c>
      <c r="S15" s="171">
        <f t="shared" si="0"/>
        <v>4.499333333333333</v>
      </c>
    </row>
    <row r="16" spans="1:19" ht="18" thickBot="1" thickTop="1">
      <c r="A16" s="161" t="s">
        <v>104</v>
      </c>
      <c r="B16" s="160">
        <v>3.56</v>
      </c>
      <c r="C16" s="160">
        <v>3.6</v>
      </c>
      <c r="D16" s="160">
        <v>4.62</v>
      </c>
      <c r="E16" s="160">
        <v>5</v>
      </c>
      <c r="F16" s="160">
        <v>5</v>
      </c>
      <c r="G16" s="160">
        <v>5</v>
      </c>
      <c r="H16" s="160"/>
      <c r="I16" s="162"/>
      <c r="J16" s="163">
        <v>4.685714285714286</v>
      </c>
      <c r="K16" s="164">
        <v>4.775</v>
      </c>
      <c r="L16" s="165">
        <v>4.375</v>
      </c>
      <c r="M16" s="166">
        <v>4.95</v>
      </c>
      <c r="N16" s="167">
        <v>2.25</v>
      </c>
      <c r="O16" s="168">
        <v>4.207142857142857</v>
      </c>
      <c r="P16" s="169">
        <v>16</v>
      </c>
      <c r="Q16" s="170">
        <v>1.7777777777777777</v>
      </c>
      <c r="R16" s="170">
        <v>3.956111111111111</v>
      </c>
      <c r="S16" s="171">
        <f t="shared" si="0"/>
        <v>4.456111111111111</v>
      </c>
    </row>
    <row r="17" spans="1:19" ht="18" thickBot="1" thickTop="1">
      <c r="A17" s="161" t="s">
        <v>105</v>
      </c>
      <c r="B17" s="160">
        <v>4.78</v>
      </c>
      <c r="C17" s="160">
        <v>3.6</v>
      </c>
      <c r="D17" s="160">
        <v>4.7</v>
      </c>
      <c r="E17" s="160">
        <v>5</v>
      </c>
      <c r="F17" s="160">
        <v>5</v>
      </c>
      <c r="G17" s="160">
        <v>5</v>
      </c>
      <c r="H17" s="160"/>
      <c r="I17" s="162"/>
      <c r="J17" s="163">
        <v>4.671428571428573</v>
      </c>
      <c r="K17" s="164">
        <v>4.7</v>
      </c>
      <c r="L17" s="165">
        <v>4.7</v>
      </c>
      <c r="M17" s="166">
        <v>4.95</v>
      </c>
      <c r="N17" s="167">
        <v>3.65</v>
      </c>
      <c r="O17" s="168">
        <v>4.534285714285714</v>
      </c>
      <c r="P17" s="169">
        <v>18</v>
      </c>
      <c r="Q17" s="170">
        <v>2</v>
      </c>
      <c r="R17" s="170">
        <v>4.273999999999999</v>
      </c>
      <c r="S17" s="171">
        <f t="shared" si="0"/>
        <v>4.773999999999999</v>
      </c>
    </row>
    <row r="18" spans="1:19" ht="18" thickBot="1" thickTop="1">
      <c r="A18" s="161" t="s">
        <v>106</v>
      </c>
      <c r="B18" s="160">
        <v>4.6</v>
      </c>
      <c r="C18" s="160">
        <v>3.6</v>
      </c>
      <c r="D18" s="160">
        <v>3.5200000000000005</v>
      </c>
      <c r="E18" s="160">
        <v>4</v>
      </c>
      <c r="F18" s="160">
        <v>4</v>
      </c>
      <c r="G18" s="160">
        <v>4</v>
      </c>
      <c r="H18" s="160"/>
      <c r="I18" s="162"/>
      <c r="J18" s="163">
        <v>4.657142857142858</v>
      </c>
      <c r="K18" s="164">
        <v>4.625</v>
      </c>
      <c r="L18" s="165">
        <v>3.925</v>
      </c>
      <c r="M18" s="166">
        <v>4.775</v>
      </c>
      <c r="N18" s="167">
        <v>1.7500000000000002</v>
      </c>
      <c r="O18" s="168">
        <v>3.946428571428572</v>
      </c>
      <c r="P18" s="169">
        <v>16</v>
      </c>
      <c r="Q18" s="170">
        <v>1.7777777777777777</v>
      </c>
      <c r="R18" s="170">
        <v>3.7736111111111112</v>
      </c>
      <c r="S18" s="171">
        <f t="shared" si="0"/>
        <v>4.273611111111111</v>
      </c>
    </row>
    <row r="19" spans="1:19" ht="18" thickBot="1" thickTop="1">
      <c r="A19" s="161" t="s">
        <v>107</v>
      </c>
      <c r="B19" s="160">
        <v>3.94</v>
      </c>
      <c r="C19" s="160">
        <v>3.6</v>
      </c>
      <c r="D19" s="160">
        <v>4.5600000000000005</v>
      </c>
      <c r="E19" s="160">
        <v>5</v>
      </c>
      <c r="F19" s="160">
        <v>5</v>
      </c>
      <c r="G19" s="160">
        <v>5</v>
      </c>
      <c r="H19" s="160"/>
      <c r="I19" s="162"/>
      <c r="J19" s="163">
        <v>4.571428571428572</v>
      </c>
      <c r="K19" s="164">
        <v>4.375</v>
      </c>
      <c r="L19" s="165">
        <v>4.25</v>
      </c>
      <c r="M19" s="166">
        <v>4.95</v>
      </c>
      <c r="N19" s="167">
        <v>3.375</v>
      </c>
      <c r="O19" s="168">
        <v>4.304285714285714</v>
      </c>
      <c r="P19" s="169">
        <v>21</v>
      </c>
      <c r="Q19" s="170">
        <v>2.3333333333333335</v>
      </c>
      <c r="R19" s="170">
        <v>4.246333333333333</v>
      </c>
      <c r="S19" s="171">
        <f t="shared" si="0"/>
        <v>4.746333333333333</v>
      </c>
    </row>
    <row r="20" spans="1:19" ht="18" thickBot="1" thickTop="1">
      <c r="A20" s="161" t="s">
        <v>108</v>
      </c>
      <c r="B20" s="160">
        <v>4.68</v>
      </c>
      <c r="C20" s="160">
        <v>3.6</v>
      </c>
      <c r="D20" s="160">
        <v>4.779999999999999</v>
      </c>
      <c r="E20" s="160">
        <v>5</v>
      </c>
      <c r="F20" s="160">
        <v>5</v>
      </c>
      <c r="G20" s="160">
        <v>5</v>
      </c>
      <c r="H20" s="160"/>
      <c r="I20" s="162"/>
      <c r="J20" s="163">
        <v>3.2714285714285714</v>
      </c>
      <c r="K20" s="164">
        <v>4.65</v>
      </c>
      <c r="L20" s="165">
        <v>4.75</v>
      </c>
      <c r="M20" s="166">
        <v>4.825</v>
      </c>
      <c r="N20" s="167">
        <v>3.6999999999999997</v>
      </c>
      <c r="O20" s="168">
        <v>4.239285714285714</v>
      </c>
      <c r="P20" s="169">
        <v>13</v>
      </c>
      <c r="Q20" s="170">
        <v>1.4444444444444444</v>
      </c>
      <c r="R20" s="170">
        <v>3.8452777777777767</v>
      </c>
      <c r="S20" s="171">
        <f t="shared" si="0"/>
        <v>4.345277777777777</v>
      </c>
    </row>
    <row r="21" spans="1:19" ht="18" thickBot="1" thickTop="1">
      <c r="A21" s="161" t="s">
        <v>109</v>
      </c>
      <c r="B21" s="160">
        <v>3.38</v>
      </c>
      <c r="C21" s="160">
        <v>3.2</v>
      </c>
      <c r="D21" s="160">
        <v>4.34</v>
      </c>
      <c r="E21" s="160">
        <v>5</v>
      </c>
      <c r="F21" s="160">
        <v>5</v>
      </c>
      <c r="G21" s="160">
        <v>5</v>
      </c>
      <c r="H21" s="160"/>
      <c r="I21" s="162"/>
      <c r="J21" s="163">
        <v>2.985714285714286</v>
      </c>
      <c r="K21" s="164">
        <v>4.5249999999999995</v>
      </c>
      <c r="L21" s="165">
        <v>4.324999999999999</v>
      </c>
      <c r="M21" s="166">
        <v>4.65</v>
      </c>
      <c r="N21" s="167">
        <v>2.1750000000000003</v>
      </c>
      <c r="O21" s="168">
        <v>3.7321428571428577</v>
      </c>
      <c r="P21" s="169">
        <v>19</v>
      </c>
      <c r="Q21" s="170">
        <v>2.111111111111111</v>
      </c>
      <c r="R21" s="170">
        <v>3.7569444444444446</v>
      </c>
      <c r="S21" s="171">
        <f t="shared" si="0"/>
        <v>4.256944444444445</v>
      </c>
    </row>
    <row r="22" spans="1:19" ht="18" thickBot="1" thickTop="1">
      <c r="A22" s="161" t="s">
        <v>110</v>
      </c>
      <c r="B22" s="160">
        <v>3.2600000000000002</v>
      </c>
      <c r="C22" s="160">
        <v>3.2</v>
      </c>
      <c r="D22" s="160">
        <v>4.279999999999999</v>
      </c>
      <c r="E22" s="160">
        <v>5</v>
      </c>
      <c r="F22" s="160">
        <v>5</v>
      </c>
      <c r="G22" s="160">
        <v>5</v>
      </c>
      <c r="H22" s="160"/>
      <c r="I22" s="162"/>
      <c r="J22" s="163">
        <v>2.9142857142857146</v>
      </c>
      <c r="K22" s="164">
        <v>4.3</v>
      </c>
      <c r="L22" s="165">
        <v>4.45</v>
      </c>
      <c r="M22" s="166">
        <v>4.575</v>
      </c>
      <c r="N22" s="167">
        <v>2.25</v>
      </c>
      <c r="O22" s="168">
        <v>3.697857142857143</v>
      </c>
      <c r="P22" s="169">
        <v>17</v>
      </c>
      <c r="Q22" s="170">
        <v>1.8888888888888888</v>
      </c>
      <c r="R22" s="170">
        <v>3.644055555555555</v>
      </c>
      <c r="S22" s="171">
        <f t="shared" si="0"/>
        <v>4.144055555555555</v>
      </c>
    </row>
    <row r="23" spans="1:19" ht="18" thickBot="1" thickTop="1">
      <c r="A23" s="161" t="s">
        <v>111</v>
      </c>
      <c r="B23" s="160">
        <v>3.9200000000000004</v>
      </c>
      <c r="C23" s="160">
        <v>3.2</v>
      </c>
      <c r="D23" s="160">
        <v>4.32</v>
      </c>
      <c r="E23" s="160">
        <v>5</v>
      </c>
      <c r="F23" s="160">
        <v>5</v>
      </c>
      <c r="G23" s="160">
        <v>5</v>
      </c>
      <c r="H23" s="160"/>
      <c r="I23" s="162"/>
      <c r="J23" s="163">
        <v>3.014285714285714</v>
      </c>
      <c r="K23" s="164">
        <v>4.2749999999999995</v>
      </c>
      <c r="L23" s="165">
        <v>4.45</v>
      </c>
      <c r="M23" s="166">
        <v>4.2749999999999995</v>
      </c>
      <c r="N23" s="167">
        <v>3.2749999999999995</v>
      </c>
      <c r="O23" s="168">
        <v>3.857857142857142</v>
      </c>
      <c r="P23" s="169">
        <v>25</v>
      </c>
      <c r="Q23" s="170">
        <v>2.7777777777777777</v>
      </c>
      <c r="R23" s="170">
        <v>4.11161111111111</v>
      </c>
      <c r="S23" s="171">
        <f t="shared" si="0"/>
        <v>4.61161111111111</v>
      </c>
    </row>
    <row r="24" spans="1:19" ht="18" thickBot="1" thickTop="1">
      <c r="A24" s="161" t="s">
        <v>112</v>
      </c>
      <c r="B24" s="160">
        <v>4.42</v>
      </c>
      <c r="C24" s="160">
        <v>3.2</v>
      </c>
      <c r="D24" s="160">
        <v>4.5</v>
      </c>
      <c r="E24" s="160">
        <v>5</v>
      </c>
      <c r="F24" s="160">
        <v>5</v>
      </c>
      <c r="G24" s="160">
        <v>5</v>
      </c>
      <c r="H24" s="160"/>
      <c r="I24" s="162"/>
      <c r="J24" s="163">
        <v>3.0714285714285716</v>
      </c>
      <c r="K24" s="164">
        <v>4.475</v>
      </c>
      <c r="L24" s="165">
        <v>4.475</v>
      </c>
      <c r="M24" s="166">
        <v>4.6</v>
      </c>
      <c r="N24" s="167">
        <v>3.4749999999999996</v>
      </c>
      <c r="O24" s="168">
        <v>4.019285714285713</v>
      </c>
      <c r="P24" s="169">
        <v>16</v>
      </c>
      <c r="Q24" s="170">
        <v>1.7777777777777777</v>
      </c>
      <c r="R24" s="170">
        <v>3.82461111111111</v>
      </c>
      <c r="S24" s="171">
        <f t="shared" si="0"/>
        <v>4.3246111111111105</v>
      </c>
    </row>
    <row r="25" spans="1:19" ht="18" thickBot="1" thickTop="1">
      <c r="A25" s="18" t="s">
        <v>113</v>
      </c>
      <c r="B25" s="160">
        <v>3.7</v>
      </c>
      <c r="C25" s="160">
        <v>3.2600000000000002</v>
      </c>
      <c r="D25" s="160">
        <v>4.819999999999999</v>
      </c>
      <c r="E25" s="160">
        <v>4</v>
      </c>
      <c r="F25" s="160">
        <v>4</v>
      </c>
      <c r="G25" s="160">
        <v>5</v>
      </c>
      <c r="H25" s="160"/>
      <c r="I25" s="19"/>
      <c r="J25" s="20">
        <v>4.585714285714287</v>
      </c>
      <c r="K25" s="21">
        <v>4.45</v>
      </c>
      <c r="L25" s="22">
        <v>4.65</v>
      </c>
      <c r="M25" s="23">
        <v>4.8500000000000005</v>
      </c>
      <c r="N25" s="1">
        <v>4</v>
      </c>
      <c r="O25" s="24">
        <v>4.082142857142857</v>
      </c>
      <c r="P25" s="25">
        <v>20</v>
      </c>
      <c r="Q25" s="26">
        <v>2.2222222222222223</v>
      </c>
      <c r="R25" s="26">
        <v>4.046388888888889</v>
      </c>
      <c r="S25" s="171">
        <f t="shared" si="0"/>
        <v>4.546388888888889</v>
      </c>
    </row>
    <row r="26" spans="1:19" ht="18" thickBot="1" thickTop="1">
      <c r="A26" s="18" t="s">
        <v>114</v>
      </c>
      <c r="B26" s="160">
        <v>3.16</v>
      </c>
      <c r="C26" s="160">
        <v>3.2600000000000002</v>
      </c>
      <c r="D26" s="160">
        <v>3.88</v>
      </c>
      <c r="E26" s="160">
        <v>4</v>
      </c>
      <c r="F26" s="160">
        <v>4</v>
      </c>
      <c r="G26" s="160">
        <v>5</v>
      </c>
      <c r="H26" s="160"/>
      <c r="I26" s="19"/>
      <c r="J26" s="20">
        <v>3.7428571428571433</v>
      </c>
      <c r="K26" s="21">
        <v>4.375</v>
      </c>
      <c r="L26" s="22">
        <v>4.45</v>
      </c>
      <c r="M26" s="23">
        <v>4.75</v>
      </c>
      <c r="N26" s="1">
        <v>4</v>
      </c>
      <c r="O26" s="24">
        <v>3.8385714285714285</v>
      </c>
      <c r="P26" s="25">
        <v>13</v>
      </c>
      <c r="Q26" s="26">
        <v>1.4444444444444444</v>
      </c>
      <c r="R26" s="26">
        <v>3.5647777777777776</v>
      </c>
      <c r="S26" s="171">
        <f t="shared" si="0"/>
        <v>4.064777777777778</v>
      </c>
    </row>
    <row r="27" spans="1:19" ht="18" thickBot="1" thickTop="1">
      <c r="A27" s="18" t="s">
        <v>115</v>
      </c>
      <c r="B27" s="160">
        <v>3.4200000000000004</v>
      </c>
      <c r="C27" s="160">
        <v>3.2600000000000002</v>
      </c>
      <c r="D27" s="160">
        <v>4.5</v>
      </c>
      <c r="E27" s="160">
        <v>4</v>
      </c>
      <c r="F27" s="160">
        <v>4</v>
      </c>
      <c r="G27" s="160">
        <v>5</v>
      </c>
      <c r="H27" s="160"/>
      <c r="I27" s="19"/>
      <c r="J27" s="20">
        <v>4.357142857142858</v>
      </c>
      <c r="K27" s="21">
        <v>4.5249999999999995</v>
      </c>
      <c r="L27" s="22">
        <v>4.3999999999999995</v>
      </c>
      <c r="M27" s="23">
        <v>4.875</v>
      </c>
      <c r="N27" s="1">
        <v>4</v>
      </c>
      <c r="O27" s="24">
        <v>3.966428571428571</v>
      </c>
      <c r="P27" s="25">
        <v>22</v>
      </c>
      <c r="Q27" s="26">
        <v>2.4444444444444446</v>
      </c>
      <c r="R27" s="26">
        <v>4.054277777777777</v>
      </c>
      <c r="S27" s="171">
        <f t="shared" si="0"/>
        <v>4.554277777777777</v>
      </c>
    </row>
    <row r="28" spans="1:19" ht="18" thickBot="1" thickTop="1">
      <c r="A28" s="18" t="s">
        <v>116</v>
      </c>
      <c r="B28" s="160">
        <v>3.56</v>
      </c>
      <c r="C28" s="160">
        <v>3.2600000000000002</v>
      </c>
      <c r="D28" s="160">
        <v>4.58</v>
      </c>
      <c r="E28" s="160">
        <v>4</v>
      </c>
      <c r="F28" s="160">
        <v>4</v>
      </c>
      <c r="G28" s="160">
        <v>5</v>
      </c>
      <c r="H28" s="160"/>
      <c r="I28" s="19"/>
      <c r="J28" s="20">
        <v>4.357142857142858</v>
      </c>
      <c r="K28" s="21">
        <v>4.5</v>
      </c>
      <c r="L28" s="22">
        <v>4.625</v>
      </c>
      <c r="M28" s="23">
        <v>4.875</v>
      </c>
      <c r="N28" s="1">
        <v>4</v>
      </c>
      <c r="O28" s="24">
        <v>4.021428571428571</v>
      </c>
      <c r="P28" s="25">
        <v>17</v>
      </c>
      <c r="Q28" s="26">
        <v>1.8888888888888888</v>
      </c>
      <c r="R28" s="26">
        <v>3.8705555555555553</v>
      </c>
      <c r="S28" s="171">
        <f t="shared" si="0"/>
        <v>4.370555555555555</v>
      </c>
    </row>
    <row r="29" spans="1:19" ht="18" thickBot="1" thickTop="1">
      <c r="A29" s="37" t="s">
        <v>117</v>
      </c>
      <c r="B29" s="160">
        <v>4.12</v>
      </c>
      <c r="C29" s="160">
        <v>3.3600000000000003</v>
      </c>
      <c r="D29" s="160">
        <v>4.319999999999999</v>
      </c>
      <c r="E29" s="160">
        <v>5</v>
      </c>
      <c r="F29" s="160">
        <v>5</v>
      </c>
      <c r="G29" s="160">
        <v>5</v>
      </c>
      <c r="H29" s="160"/>
      <c r="I29" s="38"/>
      <c r="J29" s="39">
        <v>4.4142857142857155</v>
      </c>
      <c r="K29" s="40">
        <v>4.324999999999999</v>
      </c>
      <c r="L29" s="41">
        <v>4.375</v>
      </c>
      <c r="M29" s="42">
        <v>4.575</v>
      </c>
      <c r="N29" s="36">
        <v>3.4999999999999996</v>
      </c>
      <c r="O29" s="43">
        <v>4.237857142857143</v>
      </c>
      <c r="P29" s="44">
        <v>20</v>
      </c>
      <c r="Q29" s="182">
        <v>2.2222222222222223</v>
      </c>
      <c r="R29" s="182">
        <v>4.155388888888889</v>
      </c>
      <c r="S29" s="171">
        <f t="shared" si="0"/>
        <v>4.655388888888889</v>
      </c>
    </row>
    <row r="30" spans="1:19" ht="18" thickBot="1" thickTop="1">
      <c r="A30" s="37" t="s">
        <v>118</v>
      </c>
      <c r="B30" s="160">
        <v>4.890000000000001</v>
      </c>
      <c r="C30" s="160">
        <v>3.3600000000000003</v>
      </c>
      <c r="D30" s="160">
        <v>4.9</v>
      </c>
      <c r="E30" s="160">
        <v>4</v>
      </c>
      <c r="F30" s="160">
        <v>4</v>
      </c>
      <c r="G30" s="160">
        <v>5</v>
      </c>
      <c r="H30" s="160"/>
      <c r="I30" s="38"/>
      <c r="J30" s="39">
        <v>4.692857142857144</v>
      </c>
      <c r="K30" s="40">
        <v>4.775</v>
      </c>
      <c r="L30" s="41">
        <v>4.675</v>
      </c>
      <c r="M30" s="42">
        <v>4.825</v>
      </c>
      <c r="N30" s="36">
        <v>3.075</v>
      </c>
      <c r="O30" s="43">
        <v>4.408571428571429</v>
      </c>
      <c r="P30" s="44">
        <v>24</v>
      </c>
      <c r="Q30" s="182">
        <v>2.6666666666666665</v>
      </c>
      <c r="R30" s="182">
        <v>4.4526666666666666</v>
      </c>
      <c r="S30" s="171">
        <f t="shared" si="0"/>
        <v>4.9526666666666666</v>
      </c>
    </row>
    <row r="31" spans="1:19" ht="18" thickBot="1" thickTop="1">
      <c r="A31" s="37" t="s">
        <v>119</v>
      </c>
      <c r="B31" s="160">
        <v>4.5200000000000005</v>
      </c>
      <c r="C31" s="160">
        <v>3.3600000000000003</v>
      </c>
      <c r="D31" s="160">
        <v>4.84</v>
      </c>
      <c r="E31" s="160">
        <v>4</v>
      </c>
      <c r="F31" s="160">
        <v>4</v>
      </c>
      <c r="G31" s="160">
        <v>5</v>
      </c>
      <c r="H31" s="160"/>
      <c r="I31" s="38"/>
      <c r="J31" s="39">
        <v>4.528571428571429</v>
      </c>
      <c r="K31" s="40">
        <v>4.675</v>
      </c>
      <c r="L31" s="41">
        <v>4.6</v>
      </c>
      <c r="M31" s="42">
        <v>4.825</v>
      </c>
      <c r="N31" s="36">
        <v>3</v>
      </c>
      <c r="O31" s="43">
        <v>4.325714285714286</v>
      </c>
      <c r="P31" s="44">
        <v>16</v>
      </c>
      <c r="Q31" s="182">
        <v>1.7777777777777777</v>
      </c>
      <c r="R31" s="182">
        <v>4.039111111111111</v>
      </c>
      <c r="S31" s="171">
        <f t="shared" si="0"/>
        <v>4.539111111111111</v>
      </c>
    </row>
    <row r="32" spans="1:19" ht="18" thickBot="1" thickTop="1">
      <c r="A32" s="37" t="s">
        <v>120</v>
      </c>
      <c r="B32" s="160">
        <v>4.2</v>
      </c>
      <c r="C32" s="160">
        <v>3.3600000000000003</v>
      </c>
      <c r="D32" s="160">
        <v>4.86</v>
      </c>
      <c r="E32" s="160">
        <v>5</v>
      </c>
      <c r="F32" s="160">
        <v>5</v>
      </c>
      <c r="G32" s="160">
        <v>5</v>
      </c>
      <c r="H32" s="160"/>
      <c r="I32" s="38"/>
      <c r="J32" s="39">
        <v>4.6000000000000005</v>
      </c>
      <c r="K32" s="40">
        <v>4.575</v>
      </c>
      <c r="L32" s="41">
        <v>4.3999999999999995</v>
      </c>
      <c r="M32" s="42">
        <v>4.7</v>
      </c>
      <c r="N32" s="36">
        <v>3.55</v>
      </c>
      <c r="O32" s="43">
        <v>4.365</v>
      </c>
      <c r="P32" s="44">
        <v>13</v>
      </c>
      <c r="Q32" s="182">
        <v>1.4444444444444444</v>
      </c>
      <c r="R32" s="182">
        <v>3.9332777777777777</v>
      </c>
      <c r="S32" s="171">
        <f t="shared" si="0"/>
        <v>4.433277777777778</v>
      </c>
    </row>
    <row r="33" spans="1:19" ht="18" thickBot="1" thickTop="1">
      <c r="A33" s="172" t="s">
        <v>121</v>
      </c>
      <c r="B33" s="160">
        <v>3.2399999999999998</v>
      </c>
      <c r="C33" s="160">
        <v>2.5</v>
      </c>
      <c r="D33" s="160">
        <v>3.54</v>
      </c>
      <c r="E33" s="160">
        <v>5</v>
      </c>
      <c r="F33" s="160">
        <v>5</v>
      </c>
      <c r="G33" s="160">
        <v>4.4</v>
      </c>
      <c r="H33" s="160"/>
      <c r="I33" s="173"/>
      <c r="J33" s="174">
        <v>3.8</v>
      </c>
      <c r="K33" s="175">
        <v>4.45</v>
      </c>
      <c r="L33" s="176">
        <v>4.175</v>
      </c>
      <c r="M33" s="177">
        <v>3.2499999999999996</v>
      </c>
      <c r="N33" s="178">
        <v>3.5</v>
      </c>
      <c r="O33" s="179">
        <v>3.835</v>
      </c>
      <c r="P33" s="180">
        <v>16</v>
      </c>
      <c r="Q33" s="181">
        <v>1.7777777777777777</v>
      </c>
      <c r="R33" s="181">
        <v>3.695611111111111</v>
      </c>
      <c r="S33" s="171">
        <f t="shared" si="0"/>
        <v>4.195611111111111</v>
      </c>
    </row>
    <row r="34" spans="1:19" ht="18" thickBot="1" thickTop="1">
      <c r="A34" s="172" t="s">
        <v>122</v>
      </c>
      <c r="B34" s="160">
        <v>3.34</v>
      </c>
      <c r="C34" s="160">
        <v>2.5</v>
      </c>
      <c r="D34" s="160">
        <v>3.54</v>
      </c>
      <c r="E34" s="160">
        <v>4</v>
      </c>
      <c r="F34" s="160">
        <v>4</v>
      </c>
      <c r="G34" s="160">
        <v>4.4</v>
      </c>
      <c r="H34" s="160"/>
      <c r="I34" s="173"/>
      <c r="J34" s="174">
        <v>3.142857142857143</v>
      </c>
      <c r="K34" s="175">
        <v>4.425</v>
      </c>
      <c r="L34" s="176">
        <v>4.3</v>
      </c>
      <c r="M34" s="177">
        <v>3.2499999999999996</v>
      </c>
      <c r="N34" s="178">
        <v>0.5</v>
      </c>
      <c r="O34" s="179">
        <v>3.1235714285714287</v>
      </c>
      <c r="P34" s="180">
        <v>10</v>
      </c>
      <c r="Q34" s="181">
        <v>1.1111111111111112</v>
      </c>
      <c r="R34" s="181">
        <v>2.930944444444444</v>
      </c>
      <c r="S34" s="171">
        <v>3.2</v>
      </c>
    </row>
    <row r="35" spans="1:19" ht="18" thickBot="1" thickTop="1">
      <c r="A35" s="172" t="s">
        <v>123</v>
      </c>
      <c r="B35" s="160">
        <v>3.66</v>
      </c>
      <c r="C35" s="160">
        <v>3.3600000000000003</v>
      </c>
      <c r="D35" s="160">
        <v>2.6</v>
      </c>
      <c r="E35" s="160">
        <v>4</v>
      </c>
      <c r="F35" s="160">
        <v>4</v>
      </c>
      <c r="G35" s="160">
        <v>4.4</v>
      </c>
      <c r="H35" s="160"/>
      <c r="I35" s="173"/>
      <c r="J35" s="174">
        <v>3.2857142857142856</v>
      </c>
      <c r="K35" s="175">
        <v>4.324999999999999</v>
      </c>
      <c r="L35" s="176">
        <v>3.2499999999999996</v>
      </c>
      <c r="M35" s="177">
        <v>4.45</v>
      </c>
      <c r="N35" s="178">
        <v>0.5</v>
      </c>
      <c r="O35" s="179">
        <v>3.1621428571428565</v>
      </c>
      <c r="P35" s="180">
        <v>12</v>
      </c>
      <c r="Q35" s="181">
        <v>1.3333333333333333</v>
      </c>
      <c r="R35" s="181">
        <v>3.0468333333333324</v>
      </c>
      <c r="S35" s="171">
        <v>3.3</v>
      </c>
    </row>
    <row r="36" spans="1:19" ht="18" thickBot="1" thickTop="1">
      <c r="A36" s="172" t="s">
        <v>124</v>
      </c>
      <c r="B36" s="160">
        <v>3.3</v>
      </c>
      <c r="C36" s="160">
        <v>2.5</v>
      </c>
      <c r="D36" s="160">
        <v>4.14</v>
      </c>
      <c r="E36" s="160">
        <v>4</v>
      </c>
      <c r="F36" s="160">
        <v>4</v>
      </c>
      <c r="G36" s="160">
        <v>4.4</v>
      </c>
      <c r="H36" s="160"/>
      <c r="I36" s="173"/>
      <c r="J36" s="174">
        <v>3.0714285714285716</v>
      </c>
      <c r="K36" s="175">
        <v>4.300000000000001</v>
      </c>
      <c r="L36" s="176">
        <v>4.25</v>
      </c>
      <c r="M36" s="177">
        <v>3.175</v>
      </c>
      <c r="N36" s="178">
        <v>1.575</v>
      </c>
      <c r="O36" s="179">
        <v>3.274285714285714</v>
      </c>
      <c r="P36" s="180">
        <v>14</v>
      </c>
      <c r="Q36" s="181">
        <v>1.5555555555555556</v>
      </c>
      <c r="R36" s="181">
        <v>3.214222222222222</v>
      </c>
      <c r="S36" s="171">
        <v>3.6</v>
      </c>
    </row>
    <row r="37" spans="1:19" ht="18" thickBot="1" thickTop="1">
      <c r="A37" s="172" t="s">
        <v>125</v>
      </c>
      <c r="B37" s="160">
        <v>3.94</v>
      </c>
      <c r="C37" s="160">
        <v>3.3600000000000003</v>
      </c>
      <c r="D37" s="160">
        <v>2.42</v>
      </c>
      <c r="E37" s="160">
        <v>4</v>
      </c>
      <c r="F37" s="160">
        <v>4</v>
      </c>
      <c r="G37" s="160">
        <v>4.4</v>
      </c>
      <c r="H37" s="160"/>
      <c r="I37" s="173"/>
      <c r="J37" s="174">
        <v>2.9428571428571426</v>
      </c>
      <c r="K37" s="175">
        <v>3.2749999999999995</v>
      </c>
      <c r="L37" s="176">
        <v>4.0249999999999995</v>
      </c>
      <c r="M37" s="177">
        <v>4.375</v>
      </c>
      <c r="N37" s="178">
        <f>(J37+K37+L37+M37)/4</f>
        <v>3.654464285714285</v>
      </c>
      <c r="O37" s="179">
        <v>3.238571428571428</v>
      </c>
      <c r="P37" s="180">
        <v>17</v>
      </c>
      <c r="Q37" s="181">
        <v>1.8888888888888888</v>
      </c>
      <c r="R37" s="181">
        <v>3.322555555555555</v>
      </c>
      <c r="S37" s="171">
        <f t="shared" si="0"/>
        <v>3.822555555555555</v>
      </c>
    </row>
    <row r="38" spans="1:19" ht="18" thickBot="1" thickTop="1">
      <c r="A38" s="29" t="s">
        <v>126</v>
      </c>
      <c r="B38" s="160">
        <v>3.54</v>
      </c>
      <c r="C38" s="160">
        <v>3.3</v>
      </c>
      <c r="D38" s="160">
        <v>2.9</v>
      </c>
      <c r="E38" s="160">
        <v>4</v>
      </c>
      <c r="F38" s="160">
        <v>4</v>
      </c>
      <c r="G38" s="160">
        <v>2.4</v>
      </c>
      <c r="H38" s="160"/>
      <c r="I38" s="30"/>
      <c r="J38" s="31">
        <v>2.685714285714286</v>
      </c>
      <c r="K38" s="32">
        <v>3.6249999999999996</v>
      </c>
      <c r="L38" s="33">
        <v>4.025</v>
      </c>
      <c r="M38" s="34">
        <v>4.324999999999999</v>
      </c>
      <c r="N38" s="178">
        <f>(J38+K38+L38+M38)/4</f>
        <v>3.665178571428571</v>
      </c>
      <c r="O38" s="183">
        <v>3.032142857142857</v>
      </c>
      <c r="P38" s="35">
        <v>15</v>
      </c>
      <c r="Q38" s="184">
        <v>1.6666666666666667</v>
      </c>
      <c r="R38" s="184">
        <v>3.089166666666666</v>
      </c>
      <c r="S38" s="171">
        <f t="shared" si="0"/>
        <v>3.589166666666666</v>
      </c>
    </row>
    <row r="39" spans="1:19" ht="18" thickBot="1" thickTop="1">
      <c r="A39" s="29" t="s">
        <v>127</v>
      </c>
      <c r="B39" s="160">
        <v>4.04</v>
      </c>
      <c r="C39" s="160">
        <v>3.3</v>
      </c>
      <c r="D39" s="160">
        <v>3.7599999999999993</v>
      </c>
      <c r="E39" s="160">
        <v>4</v>
      </c>
      <c r="F39" s="160">
        <v>4</v>
      </c>
      <c r="G39" s="160">
        <v>2.4</v>
      </c>
      <c r="H39" s="160"/>
      <c r="I39" s="30"/>
      <c r="J39" s="31">
        <v>2.742857142857143</v>
      </c>
      <c r="K39" s="32">
        <v>3.8</v>
      </c>
      <c r="L39" s="33">
        <v>4.2749999999999995</v>
      </c>
      <c r="M39" s="34">
        <v>4.45</v>
      </c>
      <c r="N39" s="178">
        <f>(J39+K39+L39+M39)/4</f>
        <v>3.8169642857142856</v>
      </c>
      <c r="O39" s="183">
        <v>3.3635714285714284</v>
      </c>
      <c r="P39" s="35">
        <v>18</v>
      </c>
      <c r="Q39" s="184">
        <v>2</v>
      </c>
      <c r="R39" s="184">
        <v>3.4544999999999995</v>
      </c>
      <c r="S39" s="171">
        <f t="shared" si="0"/>
        <v>3.9544999999999995</v>
      </c>
    </row>
    <row r="40" spans="1:19" ht="18" thickBot="1" thickTop="1">
      <c r="A40" s="29" t="s">
        <v>128</v>
      </c>
      <c r="B40" s="160">
        <v>3.28</v>
      </c>
      <c r="C40" s="160">
        <v>2.44</v>
      </c>
      <c r="D40" s="160">
        <v>3.7800000000000002</v>
      </c>
      <c r="E40" s="160">
        <v>4</v>
      </c>
      <c r="F40" s="160">
        <v>4</v>
      </c>
      <c r="G40" s="160">
        <v>2.4</v>
      </c>
      <c r="H40" s="160"/>
      <c r="I40" s="30"/>
      <c r="J40" s="31">
        <v>2.7142857142857144</v>
      </c>
      <c r="K40" s="32">
        <v>3.5500000000000003</v>
      </c>
      <c r="L40" s="33">
        <v>4.25</v>
      </c>
      <c r="M40" s="34">
        <v>2.875</v>
      </c>
      <c r="N40" s="178">
        <f>(J40+K40+L40+M40)/4</f>
        <v>3.3473214285714286</v>
      </c>
      <c r="O40" s="183">
        <v>2.9678571428571425</v>
      </c>
      <c r="P40" s="35">
        <v>20</v>
      </c>
      <c r="Q40" s="184">
        <v>2.2222222222222223</v>
      </c>
      <c r="R40" s="184">
        <v>3.2663888888888883</v>
      </c>
      <c r="S40" s="171">
        <f t="shared" si="0"/>
        <v>3.7663888888888883</v>
      </c>
    </row>
    <row r="41" spans="1:19" ht="18" thickBot="1" thickTop="1">
      <c r="A41" s="18" t="s">
        <v>129</v>
      </c>
      <c r="B41" s="160">
        <v>3.6</v>
      </c>
      <c r="C41" s="160">
        <v>2.34</v>
      </c>
      <c r="D41" s="160">
        <v>0</v>
      </c>
      <c r="E41" s="160">
        <v>4</v>
      </c>
      <c r="F41" s="160">
        <v>4</v>
      </c>
      <c r="G41" s="160">
        <v>2.4</v>
      </c>
      <c r="H41" s="160"/>
      <c r="I41" s="19"/>
      <c r="J41" s="20">
        <v>2.1285714285714286</v>
      </c>
      <c r="K41" s="21">
        <v>2.8249999999999997</v>
      </c>
      <c r="L41" s="22">
        <v>2.125</v>
      </c>
      <c r="M41" s="23">
        <v>3.2499999999999996</v>
      </c>
      <c r="N41" s="178">
        <v>3</v>
      </c>
      <c r="O41" s="24">
        <v>2.6657142857142855</v>
      </c>
      <c r="P41" s="25">
        <v>17</v>
      </c>
      <c r="Q41" s="26">
        <v>1.8888888888888888</v>
      </c>
      <c r="R41" s="26">
        <v>2.921555555555555</v>
      </c>
      <c r="S41" s="171">
        <f t="shared" si="0"/>
        <v>3.421555555555555</v>
      </c>
    </row>
    <row r="42" spans="1:19" ht="18" thickBot="1" thickTop="1">
      <c r="A42" s="185" t="s">
        <v>130</v>
      </c>
      <c r="B42" s="160">
        <v>4.1</v>
      </c>
      <c r="C42" s="160">
        <v>4.14</v>
      </c>
      <c r="D42" s="160">
        <v>3.7600000000000002</v>
      </c>
      <c r="E42" s="160">
        <v>4</v>
      </c>
      <c r="F42" s="160">
        <v>4</v>
      </c>
      <c r="G42" s="160">
        <v>2.4</v>
      </c>
      <c r="H42" s="160"/>
      <c r="I42" s="186"/>
      <c r="J42" s="187">
        <v>2.4571428571428577</v>
      </c>
      <c r="K42" s="188">
        <v>3.5250000000000004</v>
      </c>
      <c r="L42" s="189">
        <v>4.025</v>
      </c>
      <c r="M42" s="190">
        <v>4.3999999999999995</v>
      </c>
      <c r="N42" s="191">
        <v>3.75</v>
      </c>
      <c r="O42" s="192">
        <v>3.6314285714285717</v>
      </c>
      <c r="P42" s="193">
        <v>14</v>
      </c>
      <c r="Q42" s="194">
        <v>1.5555555555555556</v>
      </c>
      <c r="R42" s="194">
        <v>3.464222222222222</v>
      </c>
      <c r="S42" s="171">
        <f t="shared" si="0"/>
        <v>3.964222222222222</v>
      </c>
    </row>
    <row r="43" spans="1:19" ht="18" thickBot="1" thickTop="1">
      <c r="A43" s="185" t="s">
        <v>131</v>
      </c>
      <c r="B43" s="160">
        <v>4.68</v>
      </c>
      <c r="C43" s="160">
        <v>4.14</v>
      </c>
      <c r="D43" s="160">
        <v>3.16</v>
      </c>
      <c r="E43" s="160">
        <v>4</v>
      </c>
      <c r="F43" s="160">
        <v>4</v>
      </c>
      <c r="G43" s="160">
        <v>2.4</v>
      </c>
      <c r="H43" s="160"/>
      <c r="I43" s="186"/>
      <c r="J43" s="187">
        <v>2.6285714285714286</v>
      </c>
      <c r="K43" s="188">
        <v>2.8</v>
      </c>
      <c r="L43" s="189">
        <v>4.35</v>
      </c>
      <c r="M43" s="190">
        <v>4.475</v>
      </c>
      <c r="N43" s="191">
        <v>3.75</v>
      </c>
      <c r="O43" s="192">
        <v>3.600714285714285</v>
      </c>
      <c r="P43" s="193">
        <v>19</v>
      </c>
      <c r="Q43" s="194">
        <v>2.111111111111111</v>
      </c>
      <c r="R43" s="194">
        <v>3.6649444444444437</v>
      </c>
      <c r="S43" s="171">
        <f t="shared" si="0"/>
        <v>4.164944444444444</v>
      </c>
    </row>
    <row r="44" spans="1:19" ht="18" thickBot="1" thickTop="1">
      <c r="A44" s="185" t="s">
        <v>132</v>
      </c>
      <c r="B44" s="160">
        <v>3.4</v>
      </c>
      <c r="C44" s="160">
        <v>4.14</v>
      </c>
      <c r="D44" s="160">
        <v>3.7399999999999998</v>
      </c>
      <c r="E44" s="160">
        <v>5</v>
      </c>
      <c r="F44" s="160">
        <v>5</v>
      </c>
      <c r="G44" s="160">
        <v>2.4</v>
      </c>
      <c r="H44" s="160"/>
      <c r="I44" s="186"/>
      <c r="J44" s="187">
        <v>2.5571428571428574</v>
      </c>
      <c r="K44" s="188">
        <v>3.5999999999999996</v>
      </c>
      <c r="L44" s="189">
        <v>4.225</v>
      </c>
      <c r="M44" s="190">
        <v>4.324999999999999</v>
      </c>
      <c r="N44" s="191">
        <v>3.1000000000000005</v>
      </c>
      <c r="O44" s="192">
        <v>3.5614285714285714</v>
      </c>
      <c r="P44" s="193">
        <v>13</v>
      </c>
      <c r="Q44" s="194">
        <v>1.4444444444444444</v>
      </c>
      <c r="R44" s="194">
        <v>3.3707777777777777</v>
      </c>
      <c r="S44" s="171">
        <v>3.8</v>
      </c>
    </row>
    <row r="45" spans="1:19" ht="18" thickBot="1" thickTop="1">
      <c r="A45" s="18" t="s">
        <v>133</v>
      </c>
      <c r="B45" s="160">
        <v>2.82</v>
      </c>
      <c r="C45" s="160">
        <v>2.38</v>
      </c>
      <c r="D45" s="160">
        <v>3.9</v>
      </c>
      <c r="E45" s="160">
        <v>3</v>
      </c>
      <c r="F45" s="160">
        <v>3</v>
      </c>
      <c r="G45" s="160">
        <v>0</v>
      </c>
      <c r="H45" s="160"/>
      <c r="I45" s="19"/>
      <c r="J45" s="20">
        <v>2.5571428571428574</v>
      </c>
      <c r="K45" s="21">
        <v>3.35</v>
      </c>
      <c r="L45" s="22">
        <v>3.5749999999999997</v>
      </c>
      <c r="M45" s="23">
        <v>1.8750000000000002</v>
      </c>
      <c r="N45" s="1">
        <v>3.5</v>
      </c>
      <c r="O45" s="24">
        <v>2.4664285714285716</v>
      </c>
      <c r="P45" s="25">
        <v>19</v>
      </c>
      <c r="Q45" s="26">
        <v>2.111111111111111</v>
      </c>
      <c r="R45" s="26">
        <v>2.8709444444444445</v>
      </c>
      <c r="S45" s="171">
        <f t="shared" si="0"/>
        <v>3.3709444444444445</v>
      </c>
    </row>
    <row r="46" spans="1:19" ht="18" thickBot="1" thickTop="1">
      <c r="A46" s="18" t="s">
        <v>134</v>
      </c>
      <c r="B46" s="160">
        <v>0</v>
      </c>
      <c r="C46" s="160">
        <v>0</v>
      </c>
      <c r="D46" s="160">
        <v>0</v>
      </c>
      <c r="E46" s="160">
        <v>0</v>
      </c>
      <c r="F46" s="160">
        <v>0</v>
      </c>
      <c r="G46" s="160">
        <v>0</v>
      </c>
      <c r="H46" s="160"/>
      <c r="I46" s="19"/>
      <c r="J46" s="20">
        <v>3.2</v>
      </c>
      <c r="K46" s="21">
        <v>3.5</v>
      </c>
      <c r="L46" s="22">
        <v>3.3</v>
      </c>
      <c r="M46" s="23">
        <v>3.4</v>
      </c>
      <c r="N46" s="1">
        <v>0</v>
      </c>
      <c r="O46" s="24">
        <v>2.68</v>
      </c>
      <c r="P46" s="25">
        <v>4</v>
      </c>
      <c r="Q46" s="26">
        <v>2.3</v>
      </c>
      <c r="R46" s="26">
        <v>0</v>
      </c>
      <c r="S46" s="171">
        <v>3.5</v>
      </c>
    </row>
    <row r="47" spans="1:19" ht="18" thickBot="1" thickTop="1">
      <c r="A47" s="18"/>
      <c r="B47" s="160">
        <v>0</v>
      </c>
      <c r="C47" s="160">
        <v>0</v>
      </c>
      <c r="D47" s="160">
        <v>0</v>
      </c>
      <c r="E47" s="160">
        <v>0</v>
      </c>
      <c r="F47" s="160">
        <v>0</v>
      </c>
      <c r="G47" s="160">
        <v>0</v>
      </c>
      <c r="H47" s="160"/>
      <c r="I47" s="19"/>
      <c r="J47" s="20">
        <v>0</v>
      </c>
      <c r="K47" s="21">
        <v>0</v>
      </c>
      <c r="L47" s="22">
        <v>0</v>
      </c>
      <c r="M47" s="23">
        <v>0</v>
      </c>
      <c r="N47" s="1">
        <v>0</v>
      </c>
      <c r="O47" s="24">
        <v>0</v>
      </c>
      <c r="P47" s="25"/>
      <c r="Q47" s="26">
        <v>0</v>
      </c>
      <c r="R47" s="26">
        <v>0</v>
      </c>
      <c r="S47" s="171"/>
    </row>
    <row r="48" spans="1:19" ht="18" thickBot="1" thickTop="1">
      <c r="A48" s="18"/>
      <c r="B48" s="160">
        <v>0</v>
      </c>
      <c r="C48" s="160">
        <v>0</v>
      </c>
      <c r="D48" s="160">
        <v>0</v>
      </c>
      <c r="E48" s="160">
        <v>0</v>
      </c>
      <c r="F48" s="160">
        <v>0</v>
      </c>
      <c r="G48" s="160">
        <v>0</v>
      </c>
      <c r="H48" s="160"/>
      <c r="I48" s="19"/>
      <c r="J48" s="20">
        <v>0</v>
      </c>
      <c r="K48" s="21">
        <v>0</v>
      </c>
      <c r="L48" s="22">
        <v>0</v>
      </c>
      <c r="M48" s="23">
        <v>0</v>
      </c>
      <c r="N48" s="1">
        <v>0</v>
      </c>
      <c r="O48" s="24">
        <v>0</v>
      </c>
      <c r="P48" s="25"/>
      <c r="Q48" s="26">
        <v>0</v>
      </c>
      <c r="R48" s="26">
        <v>0</v>
      </c>
      <c r="S48" s="171"/>
    </row>
    <row r="49" s="236" customFormat="1" ht="15.75" thickTop="1"/>
    <row r="50" s="236" customFormat="1" ht="15"/>
    <row r="51" s="236" customFormat="1" ht="15"/>
    <row r="52" s="236" customFormat="1" ht="15"/>
    <row r="53" s="236" customFormat="1" ht="15"/>
    <row r="54" s="236" customFormat="1" ht="15"/>
    <row r="55" s="236" customFormat="1" ht="15"/>
    <row r="56" s="236" customFormat="1" ht="15"/>
    <row r="57" s="236" customFormat="1" ht="15"/>
    <row r="58" s="236" customFormat="1" ht="15"/>
    <row r="59" s="236" customFormat="1" ht="15"/>
    <row r="60" s="236" customFormat="1" ht="15"/>
    <row r="61" s="236" customFormat="1" ht="15"/>
    <row r="62" s="236" customFormat="1" ht="15"/>
    <row r="63" s="236" customFormat="1" ht="15"/>
    <row r="64" s="236" customFormat="1" ht="15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4">
      <selection activeCell="K16" sqref="K16"/>
    </sheetView>
  </sheetViews>
  <sheetFormatPr defaultColWidth="4.140625" defaultRowHeight="15"/>
  <cols>
    <col min="1" max="1" width="4.140625" style="0" customWidth="1"/>
    <col min="2" max="2" width="37.421875" style="0" customWidth="1"/>
    <col min="3" max="8" width="4.140625" style="0" customWidth="1"/>
    <col min="9" max="9" width="4.7109375" style="0" customWidth="1"/>
    <col min="10" max="10" width="4.140625" style="0" customWidth="1"/>
    <col min="11" max="11" width="4.57421875" style="0" customWidth="1"/>
    <col min="12" max="56" width="6.57421875" style="236" customWidth="1"/>
  </cols>
  <sheetData>
    <row r="1" spans="1:11" ht="15">
      <c r="A1" s="235"/>
      <c r="B1" s="235" t="s">
        <v>135</v>
      </c>
      <c r="C1" s="235"/>
      <c r="D1" s="235"/>
      <c r="E1" s="235" t="s">
        <v>1</v>
      </c>
      <c r="F1" s="235"/>
      <c r="G1" s="235"/>
      <c r="H1" s="235"/>
      <c r="I1" s="235"/>
      <c r="J1" s="235"/>
      <c r="K1" s="235"/>
    </row>
    <row r="2" spans="1:11" ht="15">
      <c r="A2" s="235" t="s">
        <v>2</v>
      </c>
      <c r="B2" s="235" t="s">
        <v>3</v>
      </c>
      <c r="C2" s="235" t="s">
        <v>4</v>
      </c>
      <c r="D2" s="235">
        <v>1</v>
      </c>
      <c r="E2" s="235">
        <v>2</v>
      </c>
      <c r="F2" s="235">
        <v>3</v>
      </c>
      <c r="G2" s="235">
        <v>4</v>
      </c>
      <c r="H2" s="235">
        <v>5</v>
      </c>
      <c r="I2" s="235">
        <v>0.6</v>
      </c>
      <c r="J2" s="235" t="s">
        <v>5</v>
      </c>
      <c r="K2" s="235" t="s">
        <v>6</v>
      </c>
    </row>
    <row r="3" spans="1:11" ht="15">
      <c r="A3" s="235"/>
      <c r="B3" s="235" t="s">
        <v>7</v>
      </c>
      <c r="C3" s="235"/>
      <c r="D3" s="235">
        <v>5.000000000000001</v>
      </c>
      <c r="E3" s="235">
        <v>5.000000000000001</v>
      </c>
      <c r="F3" s="235">
        <v>5.000000000000001</v>
      </c>
      <c r="G3" s="235">
        <v>5.000000000000001</v>
      </c>
      <c r="H3" s="235">
        <v>5</v>
      </c>
      <c r="I3" s="235">
        <v>5.000000000000001</v>
      </c>
      <c r="J3" s="235"/>
      <c r="K3" s="235">
        <v>5.000000000000001</v>
      </c>
    </row>
    <row r="4" spans="1:11" ht="15">
      <c r="A4" s="235"/>
      <c r="B4" s="235" t="s">
        <v>106</v>
      </c>
      <c r="C4" s="235"/>
      <c r="D4" s="235">
        <v>4.022222222222222</v>
      </c>
      <c r="E4" s="235">
        <v>3.9</v>
      </c>
      <c r="F4" s="235">
        <v>4.12</v>
      </c>
      <c r="G4" s="235">
        <v>4.1</v>
      </c>
      <c r="H4" s="235">
        <v>4.035555555555556</v>
      </c>
      <c r="I4" s="235">
        <v>4.035555555555556</v>
      </c>
      <c r="J4" s="235">
        <v>4.5</v>
      </c>
      <c r="K4" s="235">
        <v>4.624888888888889</v>
      </c>
    </row>
    <row r="5" spans="1:11" ht="15">
      <c r="A5" s="235"/>
      <c r="B5" s="235" t="s">
        <v>95</v>
      </c>
      <c r="C5" s="235"/>
      <c r="D5" s="235">
        <v>3.8</v>
      </c>
      <c r="E5" s="235">
        <v>3.2400000000000007</v>
      </c>
      <c r="F5" s="235">
        <v>4.38</v>
      </c>
      <c r="G5" s="235">
        <v>4.38</v>
      </c>
      <c r="H5" s="235">
        <v>3.95</v>
      </c>
      <c r="I5" s="235">
        <v>3.95</v>
      </c>
      <c r="J5" s="235">
        <v>4</v>
      </c>
      <c r="K5" s="235">
        <v>4.45</v>
      </c>
    </row>
    <row r="6" spans="1:11" ht="15">
      <c r="A6" s="235"/>
      <c r="B6" s="235" t="s">
        <v>99</v>
      </c>
      <c r="C6" s="235"/>
      <c r="D6" s="235">
        <v>4.3</v>
      </c>
      <c r="E6" s="235">
        <v>4.8</v>
      </c>
      <c r="F6" s="235">
        <v>4.639999999999999</v>
      </c>
      <c r="G6" s="235">
        <v>4.639999999999999</v>
      </c>
      <c r="H6" s="235">
        <v>4.5</v>
      </c>
      <c r="I6" s="235">
        <f>(H6+G6+F6+E6+D6)/5</f>
        <v>4.576</v>
      </c>
      <c r="J6" s="235">
        <v>4.3</v>
      </c>
      <c r="K6" s="235">
        <f>J6*0.4+I6*0.7</f>
        <v>4.9232</v>
      </c>
    </row>
    <row r="7" spans="1:11" ht="15">
      <c r="A7" s="235"/>
      <c r="B7" s="235" t="s">
        <v>96</v>
      </c>
      <c r="C7" s="235"/>
      <c r="D7" s="235">
        <v>3.8</v>
      </c>
      <c r="E7" s="235">
        <v>4.08</v>
      </c>
      <c r="F7" s="235">
        <v>3.7399999999999998</v>
      </c>
      <c r="G7" s="235">
        <v>3.7399999999999998</v>
      </c>
      <c r="H7" s="235">
        <v>3.84</v>
      </c>
      <c r="I7" s="235">
        <v>3.84</v>
      </c>
      <c r="J7" s="235">
        <v>4.3</v>
      </c>
      <c r="K7" s="235">
        <v>4.3774999999999995</v>
      </c>
    </row>
    <row r="8" spans="1:11" ht="15">
      <c r="A8" s="235"/>
      <c r="B8" s="235" t="s">
        <v>107</v>
      </c>
      <c r="C8" s="235"/>
      <c r="D8" s="235">
        <v>4.5</v>
      </c>
      <c r="E8" s="235">
        <v>4.4</v>
      </c>
      <c r="F8" s="235">
        <v>4.8</v>
      </c>
      <c r="G8" s="235">
        <v>4.8</v>
      </c>
      <c r="H8" s="235">
        <v>4.625</v>
      </c>
      <c r="I8" s="235">
        <v>4.625</v>
      </c>
      <c r="J8" s="235">
        <v>4.7</v>
      </c>
      <c r="K8" s="235">
        <v>5.2125</v>
      </c>
    </row>
    <row r="9" spans="1:11" ht="15">
      <c r="A9" s="235"/>
      <c r="B9" s="235" t="s">
        <v>102</v>
      </c>
      <c r="C9" s="235"/>
      <c r="D9" s="235">
        <v>3.8</v>
      </c>
      <c r="E9" s="235">
        <v>4.64</v>
      </c>
      <c r="F9" s="235">
        <v>4.659999999999999</v>
      </c>
      <c r="G9" s="235">
        <v>4.659999999999999</v>
      </c>
      <c r="H9" s="235">
        <v>4.4399999999999995</v>
      </c>
      <c r="I9" s="235">
        <v>4.4399999999999995</v>
      </c>
      <c r="J9" s="235">
        <v>3.5</v>
      </c>
      <c r="K9" s="235">
        <v>4.8774999999999995</v>
      </c>
    </row>
    <row r="10" spans="1:11" ht="15">
      <c r="A10" s="235"/>
      <c r="B10" s="235" t="s">
        <v>103</v>
      </c>
      <c r="C10" s="235"/>
      <c r="D10" s="235">
        <v>3.8</v>
      </c>
      <c r="E10" s="235">
        <v>4.619999999999999</v>
      </c>
      <c r="F10" s="235">
        <v>4.659999999999999</v>
      </c>
      <c r="G10" s="235">
        <v>4.659999999999999</v>
      </c>
      <c r="H10" s="235">
        <v>4.435</v>
      </c>
      <c r="I10" s="235">
        <v>4.435</v>
      </c>
      <c r="J10" s="235">
        <v>4</v>
      </c>
      <c r="K10" s="235">
        <v>4.935</v>
      </c>
    </row>
    <row r="11" spans="1:11" ht="15">
      <c r="A11" s="235"/>
      <c r="B11" s="235" t="s">
        <v>104</v>
      </c>
      <c r="C11" s="235"/>
      <c r="D11" s="235">
        <v>4.8</v>
      </c>
      <c r="E11" s="235">
        <v>4.619999999999999</v>
      </c>
      <c r="F11" s="235">
        <v>3.6</v>
      </c>
      <c r="G11" s="235">
        <v>3.8</v>
      </c>
      <c r="H11" s="235">
        <v>4</v>
      </c>
      <c r="I11" s="235">
        <f>(H11+G11+F11+E11+D11)/5</f>
        <v>4.164</v>
      </c>
      <c r="J11" s="235">
        <v>4.7</v>
      </c>
      <c r="K11" s="235">
        <f>I11*0.7+J11*0.4</f>
        <v>4.7947999999999995</v>
      </c>
    </row>
    <row r="12" spans="1:11" ht="15">
      <c r="A12" s="235"/>
      <c r="B12" s="235" t="s">
        <v>100</v>
      </c>
      <c r="C12" s="235"/>
      <c r="D12" s="235">
        <v>3.8</v>
      </c>
      <c r="E12" s="235">
        <v>4.08</v>
      </c>
      <c r="F12" s="235">
        <v>4.46</v>
      </c>
      <c r="G12" s="235">
        <v>4.46</v>
      </c>
      <c r="H12" s="235">
        <v>4.2</v>
      </c>
      <c r="I12" s="235">
        <v>4.2</v>
      </c>
      <c r="J12" s="235">
        <v>4.5</v>
      </c>
      <c r="K12" s="235">
        <v>4.7625</v>
      </c>
    </row>
    <row r="13" spans="1:11" ht="15">
      <c r="A13" s="235"/>
      <c r="B13" s="235" t="s">
        <v>108</v>
      </c>
      <c r="C13" s="235"/>
      <c r="D13" s="235">
        <v>3.8</v>
      </c>
      <c r="E13" s="235">
        <v>3.56</v>
      </c>
      <c r="F13" s="235">
        <v>4.62</v>
      </c>
      <c r="G13" s="235">
        <v>4.62</v>
      </c>
      <c r="H13" s="235">
        <v>4.15</v>
      </c>
      <c r="I13" s="235">
        <v>4.15</v>
      </c>
      <c r="J13" s="235">
        <v>4.5</v>
      </c>
      <c r="K13" s="235">
        <v>4.7125</v>
      </c>
    </row>
    <row r="14" spans="1:11" ht="15">
      <c r="A14" s="235"/>
      <c r="B14" s="235" t="s">
        <v>109</v>
      </c>
      <c r="C14" s="235"/>
      <c r="D14" s="235">
        <v>3.8</v>
      </c>
      <c r="E14" s="235">
        <v>4.78</v>
      </c>
      <c r="F14" s="235">
        <v>4.7</v>
      </c>
      <c r="G14" s="235">
        <v>4.7</v>
      </c>
      <c r="H14" s="235">
        <v>4.495</v>
      </c>
      <c r="I14" s="235">
        <v>4.495</v>
      </c>
      <c r="J14" s="235">
        <v>4.3</v>
      </c>
      <c r="K14" s="235">
        <v>5.0325</v>
      </c>
    </row>
    <row r="15" spans="1:11" ht="15">
      <c r="A15" s="235"/>
      <c r="B15" s="235" t="s">
        <v>101</v>
      </c>
      <c r="C15" s="235"/>
      <c r="D15" s="235">
        <v>3.8</v>
      </c>
      <c r="E15" s="235">
        <v>4.6</v>
      </c>
      <c r="F15" s="235">
        <v>3.5200000000000005</v>
      </c>
      <c r="G15" s="235">
        <v>3.5200000000000005</v>
      </c>
      <c r="H15" s="235">
        <v>3.8600000000000003</v>
      </c>
      <c r="I15" s="235">
        <v>3.8599999999999994</v>
      </c>
      <c r="J15" s="235">
        <v>4.5</v>
      </c>
      <c r="K15" s="235">
        <v>4.8</v>
      </c>
    </row>
    <row r="16" spans="1:11" ht="15">
      <c r="A16" s="235"/>
      <c r="B16" s="235" t="s">
        <v>97</v>
      </c>
      <c r="C16" s="235"/>
      <c r="D16" s="235">
        <v>3.8</v>
      </c>
      <c r="E16" s="235">
        <v>3.94</v>
      </c>
      <c r="F16" s="235">
        <v>4.5600000000000005</v>
      </c>
      <c r="G16" s="235">
        <v>4.5600000000000005</v>
      </c>
      <c r="H16" s="235">
        <v>4.215</v>
      </c>
      <c r="I16" s="235">
        <v>4.215</v>
      </c>
      <c r="J16" s="235">
        <v>4.3</v>
      </c>
      <c r="K16" s="235">
        <v>4.7524999999999995</v>
      </c>
    </row>
    <row r="17" spans="1:11" ht="15">
      <c r="A17" s="235"/>
      <c r="B17" s="235" t="s">
        <v>112</v>
      </c>
      <c r="C17" s="235"/>
      <c r="D17" s="235">
        <v>3.8</v>
      </c>
      <c r="E17" s="235">
        <v>4.68</v>
      </c>
      <c r="F17" s="235">
        <v>4.779999999999999</v>
      </c>
      <c r="G17" s="235">
        <v>4.779999999999999</v>
      </c>
      <c r="H17" s="235">
        <v>4.51</v>
      </c>
      <c r="I17" s="235">
        <v>4.51</v>
      </c>
      <c r="J17" s="235">
        <v>4.3</v>
      </c>
      <c r="K17" s="235">
        <v>5.047499999999999</v>
      </c>
    </row>
    <row r="18" spans="1:11" ht="15">
      <c r="A18" s="235"/>
      <c r="B18" s="235" t="s">
        <v>110</v>
      </c>
      <c r="C18" s="235"/>
      <c r="D18" s="235">
        <v>3.8</v>
      </c>
      <c r="E18" s="235">
        <v>3.38</v>
      </c>
      <c r="F18" s="235">
        <v>4.34</v>
      </c>
      <c r="G18" s="235">
        <v>4.34</v>
      </c>
      <c r="H18" s="235">
        <v>3.965</v>
      </c>
      <c r="I18" s="235">
        <v>3.965</v>
      </c>
      <c r="J18" s="235">
        <v>4</v>
      </c>
      <c r="K18" s="235">
        <v>4.465</v>
      </c>
    </row>
    <row r="19" spans="1:11" ht="15">
      <c r="A19" s="235"/>
      <c r="B19" s="235" t="s">
        <v>105</v>
      </c>
      <c r="C19" s="235"/>
      <c r="D19" s="235">
        <v>3.8</v>
      </c>
      <c r="E19" s="235">
        <v>3.2600000000000002</v>
      </c>
      <c r="F19" s="235">
        <v>4.279999999999999</v>
      </c>
      <c r="G19" s="235">
        <v>4.279999999999999</v>
      </c>
      <c r="H19" s="235">
        <v>3.9049999999999994</v>
      </c>
      <c r="I19" s="235">
        <v>3.905</v>
      </c>
      <c r="J19" s="235">
        <v>4.7</v>
      </c>
      <c r="K19" s="235">
        <v>4.4925</v>
      </c>
    </row>
    <row r="20" spans="1:11" ht="15">
      <c r="A20" s="235"/>
      <c r="B20" s="235" t="s">
        <v>111</v>
      </c>
      <c r="C20" s="235"/>
      <c r="D20" s="235">
        <v>3.8</v>
      </c>
      <c r="E20" s="235">
        <v>3.9200000000000004</v>
      </c>
      <c r="F20" s="235">
        <v>4.32</v>
      </c>
      <c r="G20" s="235">
        <v>4.32</v>
      </c>
      <c r="H20" s="235">
        <v>4.09</v>
      </c>
      <c r="I20" s="235">
        <v>4.09</v>
      </c>
      <c r="J20" s="235">
        <v>4.5</v>
      </c>
      <c r="K20" s="235">
        <v>4.6525</v>
      </c>
    </row>
    <row r="21" spans="1:11" ht="15">
      <c r="A21" s="235"/>
      <c r="B21" s="235" t="s">
        <v>98</v>
      </c>
      <c r="C21" s="235"/>
      <c r="D21" s="235">
        <v>3.8</v>
      </c>
      <c r="E21" s="235">
        <v>4.42</v>
      </c>
      <c r="F21" s="235">
        <v>4.5</v>
      </c>
      <c r="G21" s="235">
        <v>4.5</v>
      </c>
      <c r="H21" s="235">
        <v>4.305</v>
      </c>
      <c r="I21" s="235">
        <v>4.305</v>
      </c>
      <c r="J21" s="235">
        <v>3.5</v>
      </c>
      <c r="K21" s="235">
        <v>4.305</v>
      </c>
    </row>
    <row r="22" spans="1:11" ht="15">
      <c r="A22" s="235"/>
      <c r="B22" s="235" t="s">
        <v>113</v>
      </c>
      <c r="C22" s="235"/>
      <c r="D22" s="235">
        <v>4.3</v>
      </c>
      <c r="E22" s="235">
        <v>4.8</v>
      </c>
      <c r="F22" s="235">
        <v>4.639999999999999</v>
      </c>
      <c r="G22" s="235">
        <v>4.639999999999999</v>
      </c>
      <c r="H22" s="235">
        <v>4.5</v>
      </c>
      <c r="I22" s="235">
        <f>(H22+G22+F22+E22+D22)/5</f>
        <v>4.576</v>
      </c>
      <c r="J22" s="235">
        <v>4.3</v>
      </c>
      <c r="K22" s="235">
        <f>J22*0.4+I22*0.7</f>
        <v>4.9232</v>
      </c>
    </row>
    <row r="23" spans="1:11" ht="15">
      <c r="A23" s="235"/>
      <c r="B23" s="235" t="s">
        <v>114</v>
      </c>
      <c r="C23" s="235"/>
      <c r="D23" s="235">
        <v>3.8</v>
      </c>
      <c r="E23" s="235">
        <v>3.16</v>
      </c>
      <c r="F23" s="235">
        <v>3.88</v>
      </c>
      <c r="G23" s="235">
        <v>3.88</v>
      </c>
      <c r="H23" s="235">
        <v>3.6799999999999997</v>
      </c>
      <c r="I23" s="235">
        <v>3.6799999999999997</v>
      </c>
      <c r="J23" s="235">
        <v>4</v>
      </c>
      <c r="K23" s="235">
        <v>4.18</v>
      </c>
    </row>
    <row r="24" spans="1:11" ht="15">
      <c r="A24" s="235"/>
      <c r="B24" s="235" t="s">
        <v>115</v>
      </c>
      <c r="C24" s="235"/>
      <c r="D24" s="235">
        <v>3.6599999999999997</v>
      </c>
      <c r="E24" s="235">
        <v>3.4200000000000004</v>
      </c>
      <c r="F24" s="235">
        <v>4.5</v>
      </c>
      <c r="G24" s="235">
        <v>4.5</v>
      </c>
      <c r="H24" s="235">
        <v>4.02</v>
      </c>
      <c r="I24" s="235">
        <v>4.02</v>
      </c>
      <c r="J24" s="235">
        <v>4.3</v>
      </c>
      <c r="K24" s="235">
        <v>4.557499999999999</v>
      </c>
    </row>
    <row r="25" spans="1:11" ht="15">
      <c r="A25" s="235"/>
      <c r="B25" s="235" t="s">
        <v>116</v>
      </c>
      <c r="C25" s="235"/>
      <c r="D25" s="235">
        <v>3.8</v>
      </c>
      <c r="E25" s="235">
        <v>3.56</v>
      </c>
      <c r="F25" s="235">
        <v>4.58</v>
      </c>
      <c r="G25" s="235">
        <v>4.58</v>
      </c>
      <c r="H25" s="235">
        <v>4.13</v>
      </c>
      <c r="I25" s="235">
        <v>4.13</v>
      </c>
      <c r="J25" s="235">
        <v>4</v>
      </c>
      <c r="K25" s="235">
        <v>4.63</v>
      </c>
    </row>
    <row r="26" spans="1:11" ht="15">
      <c r="A26" s="235"/>
      <c r="B26" s="235" t="s">
        <v>117</v>
      </c>
      <c r="C26" s="235"/>
      <c r="D26" s="235">
        <v>4.022222222222222</v>
      </c>
      <c r="E26" s="235">
        <v>4.12</v>
      </c>
      <c r="F26" s="235">
        <v>4.319999999999999</v>
      </c>
      <c r="G26" s="235">
        <v>4.319999999999999</v>
      </c>
      <c r="H26" s="235">
        <v>4.195555555555555</v>
      </c>
      <c r="I26" s="235">
        <v>4.195555555555556</v>
      </c>
      <c r="J26" s="235">
        <v>4</v>
      </c>
      <c r="K26" s="235">
        <v>4.695555555555556</v>
      </c>
    </row>
    <row r="27" spans="1:11" ht="15">
      <c r="A27" s="235"/>
      <c r="B27" s="235" t="s">
        <v>118</v>
      </c>
      <c r="C27" s="235"/>
      <c r="D27" s="235">
        <v>4.022222222222222</v>
      </c>
      <c r="E27" s="235">
        <v>4.890000000000001</v>
      </c>
      <c r="F27" s="235">
        <v>4.9</v>
      </c>
      <c r="G27" s="235">
        <v>4.9</v>
      </c>
      <c r="H27" s="235">
        <v>4.678055555555556</v>
      </c>
      <c r="I27" s="235">
        <v>4.678055555555556</v>
      </c>
      <c r="J27" s="235">
        <v>4.8</v>
      </c>
      <c r="K27" s="235">
        <v>5.2780555555555555</v>
      </c>
    </row>
    <row r="28" spans="1:11" ht="15">
      <c r="A28" s="235"/>
      <c r="B28" s="235" t="s">
        <v>119</v>
      </c>
      <c r="C28" s="235"/>
      <c r="D28" s="235">
        <v>4.022222222222222</v>
      </c>
      <c r="E28" s="235">
        <v>4.5200000000000005</v>
      </c>
      <c r="F28" s="235">
        <v>4.84</v>
      </c>
      <c r="G28" s="235">
        <v>4.84</v>
      </c>
      <c r="H28" s="235">
        <v>4.555555555555555</v>
      </c>
      <c r="I28" s="235">
        <v>4.555555555555555</v>
      </c>
      <c r="J28" s="235">
        <v>4.8</v>
      </c>
      <c r="K28" s="235">
        <v>5.155555555555555</v>
      </c>
    </row>
    <row r="29" spans="1:11" ht="15">
      <c r="A29" s="235"/>
      <c r="B29" s="235" t="s">
        <v>136</v>
      </c>
      <c r="C29" s="235"/>
      <c r="D29" s="235">
        <v>4.022222222222222</v>
      </c>
      <c r="E29" s="235">
        <v>4.2</v>
      </c>
      <c r="F29" s="235">
        <v>4.86</v>
      </c>
      <c r="G29" s="235">
        <v>4.86</v>
      </c>
      <c r="H29" s="235">
        <v>4.485555555555556</v>
      </c>
      <c r="I29" s="235">
        <v>4.485555555555555</v>
      </c>
      <c r="J29" s="235">
        <v>4.5</v>
      </c>
      <c r="K29" s="235">
        <v>5.048055555555555</v>
      </c>
    </row>
    <row r="30" spans="1:11" ht="15">
      <c r="A30" s="235"/>
      <c r="B30" s="235" t="s">
        <v>121</v>
      </c>
      <c r="C30" s="235"/>
      <c r="D30" s="235">
        <v>3.8</v>
      </c>
      <c r="E30" s="235">
        <v>3.2399999999999998</v>
      </c>
      <c r="F30" s="235">
        <v>3.54</v>
      </c>
      <c r="G30" s="235">
        <v>3.54</v>
      </c>
      <c r="H30" s="235">
        <v>3.5300000000000002</v>
      </c>
      <c r="I30" s="235">
        <v>3.53</v>
      </c>
      <c r="J30" s="235">
        <v>4</v>
      </c>
      <c r="K30" s="235">
        <v>4.029999999999999</v>
      </c>
    </row>
    <row r="31" spans="1:11" ht="15">
      <c r="A31" s="235"/>
      <c r="B31" s="235" t="s">
        <v>122</v>
      </c>
      <c r="C31" s="235"/>
      <c r="D31" s="235">
        <v>3.8</v>
      </c>
      <c r="E31" s="235">
        <v>3.34</v>
      </c>
      <c r="F31" s="235">
        <v>3.54</v>
      </c>
      <c r="G31" s="235">
        <v>3.54</v>
      </c>
      <c r="H31" s="235">
        <v>3.5549999999999997</v>
      </c>
      <c r="I31" s="235">
        <v>3.5549999999999997</v>
      </c>
      <c r="J31" s="235">
        <v>4</v>
      </c>
      <c r="K31" s="235">
        <v>4.055</v>
      </c>
    </row>
    <row r="32" spans="1:11" ht="15">
      <c r="A32" s="235"/>
      <c r="B32" s="235" t="s">
        <v>123</v>
      </c>
      <c r="C32" s="235"/>
      <c r="D32" s="235">
        <v>3.8</v>
      </c>
      <c r="E32" s="235">
        <v>3.66</v>
      </c>
      <c r="F32" s="235">
        <v>2.6</v>
      </c>
      <c r="G32" s="235">
        <v>2.6</v>
      </c>
      <c r="H32" s="235">
        <v>3.165</v>
      </c>
      <c r="I32" s="235">
        <v>3.165</v>
      </c>
      <c r="J32" s="235">
        <v>4</v>
      </c>
      <c r="K32" s="235">
        <v>3.665</v>
      </c>
    </row>
    <row r="33" spans="1:11" ht="15">
      <c r="A33" s="235"/>
      <c r="B33" s="235" t="s">
        <v>124</v>
      </c>
      <c r="C33" s="235"/>
      <c r="D33" s="235">
        <v>3.8</v>
      </c>
      <c r="E33" s="235">
        <v>3.3</v>
      </c>
      <c r="F33" s="235">
        <v>4.14</v>
      </c>
      <c r="G33" s="235">
        <v>4.14</v>
      </c>
      <c r="H33" s="235">
        <v>3.8449999999999998</v>
      </c>
      <c r="I33" s="235">
        <v>3.8449999999999998</v>
      </c>
      <c r="J33" s="235">
        <v>4</v>
      </c>
      <c r="K33" s="235">
        <v>4.345</v>
      </c>
    </row>
    <row r="34" spans="1:11" ht="15">
      <c r="A34" s="235"/>
      <c r="B34" s="235" t="s">
        <v>125</v>
      </c>
      <c r="C34" s="235"/>
      <c r="D34" s="235">
        <v>3.8</v>
      </c>
      <c r="E34" s="235">
        <v>3.94</v>
      </c>
      <c r="F34" s="235">
        <v>2.42</v>
      </c>
      <c r="G34" s="235">
        <v>2.42</v>
      </c>
      <c r="H34" s="235">
        <v>3.1449999999999996</v>
      </c>
      <c r="I34" s="235">
        <v>3.145</v>
      </c>
      <c r="J34" s="235">
        <v>4.2</v>
      </c>
      <c r="K34" s="235">
        <v>4.1</v>
      </c>
    </row>
    <row r="35" spans="1:11" ht="15">
      <c r="A35" s="235"/>
      <c r="B35" s="235" t="s">
        <v>126</v>
      </c>
      <c r="C35" s="235"/>
      <c r="D35" s="235">
        <v>3.8</v>
      </c>
      <c r="E35" s="235">
        <v>3.54</v>
      </c>
      <c r="F35" s="235">
        <v>2.9</v>
      </c>
      <c r="G35" s="235">
        <v>2.9</v>
      </c>
      <c r="H35" s="235">
        <v>3.285</v>
      </c>
      <c r="I35" s="235">
        <v>3.285</v>
      </c>
      <c r="J35" s="235">
        <v>3.8</v>
      </c>
      <c r="K35" s="235">
        <v>3.7600000000000002</v>
      </c>
    </row>
    <row r="36" spans="1:11" ht="15">
      <c r="A36" s="235"/>
      <c r="B36" s="235" t="s">
        <v>127</v>
      </c>
      <c r="C36" s="235"/>
      <c r="D36" s="235">
        <v>3.8</v>
      </c>
      <c r="E36" s="235">
        <v>4.04</v>
      </c>
      <c r="F36" s="235">
        <v>3.7599999999999993</v>
      </c>
      <c r="G36" s="235">
        <v>3.7599999999999993</v>
      </c>
      <c r="H36" s="235">
        <v>3.84</v>
      </c>
      <c r="I36" s="235">
        <v>3.84</v>
      </c>
      <c r="J36" s="235">
        <v>3.8</v>
      </c>
      <c r="K36" s="235">
        <v>4.3149999999999995</v>
      </c>
    </row>
    <row r="37" spans="1:11" ht="15">
      <c r="A37" s="235"/>
      <c r="B37" s="235" t="s">
        <v>128</v>
      </c>
      <c r="C37" s="235"/>
      <c r="D37" s="235">
        <v>3.8</v>
      </c>
      <c r="E37" s="235">
        <v>3.28</v>
      </c>
      <c r="F37" s="235">
        <v>3.7800000000000002</v>
      </c>
      <c r="G37" s="235">
        <v>3.7800000000000002</v>
      </c>
      <c r="H37" s="235">
        <v>3.66</v>
      </c>
      <c r="I37" s="235">
        <v>3.66</v>
      </c>
      <c r="J37" s="235">
        <v>3.5</v>
      </c>
      <c r="K37" s="235">
        <v>4.0975</v>
      </c>
    </row>
    <row r="38" spans="1:11" ht="15">
      <c r="A38" s="235"/>
      <c r="B38" s="235" t="s">
        <v>129</v>
      </c>
      <c r="C38" s="235"/>
      <c r="D38" s="235">
        <v>3.8</v>
      </c>
      <c r="E38" s="235">
        <v>3.6</v>
      </c>
      <c r="F38" s="235">
        <v>0</v>
      </c>
      <c r="G38" s="235">
        <v>0</v>
      </c>
      <c r="H38" s="235">
        <v>1.85</v>
      </c>
      <c r="I38" s="235">
        <v>1.85</v>
      </c>
      <c r="J38" s="235">
        <v>3.5</v>
      </c>
      <c r="K38" s="235">
        <v>2.2875</v>
      </c>
    </row>
    <row r="39" spans="1:11" ht="15">
      <c r="A39" s="235"/>
      <c r="B39" s="235" t="s">
        <v>130</v>
      </c>
      <c r="C39" s="235"/>
      <c r="D39" s="235">
        <v>3.8</v>
      </c>
      <c r="E39" s="235">
        <v>4.1</v>
      </c>
      <c r="F39" s="235">
        <v>3.7600000000000002</v>
      </c>
      <c r="G39" s="235">
        <v>3.7600000000000002</v>
      </c>
      <c r="H39" s="235">
        <v>3.8550000000000004</v>
      </c>
      <c r="I39" s="235">
        <v>3.8549999999999995</v>
      </c>
      <c r="J39" s="235">
        <v>4</v>
      </c>
      <c r="K39" s="235">
        <v>4.3549999999999995</v>
      </c>
    </row>
    <row r="40" spans="1:11" ht="15">
      <c r="A40" s="235"/>
      <c r="B40" s="235" t="s">
        <v>131</v>
      </c>
      <c r="C40" s="235"/>
      <c r="D40" s="235">
        <v>3.8</v>
      </c>
      <c r="E40" s="235">
        <v>4.68</v>
      </c>
      <c r="F40" s="235">
        <v>3.16</v>
      </c>
      <c r="G40" s="235">
        <v>3.16</v>
      </c>
      <c r="H40" s="235">
        <v>3.7</v>
      </c>
      <c r="I40" s="235">
        <v>3.7</v>
      </c>
      <c r="J40" s="235">
        <v>4.2</v>
      </c>
      <c r="K40" s="235">
        <v>4.2250000000000005</v>
      </c>
    </row>
    <row r="41" spans="1:11" ht="15">
      <c r="A41" s="235"/>
      <c r="B41" s="235" t="s">
        <v>132</v>
      </c>
      <c r="C41" s="235"/>
      <c r="D41" s="235">
        <v>3.8</v>
      </c>
      <c r="E41" s="235">
        <v>3.4</v>
      </c>
      <c r="F41" s="235">
        <v>3.7399999999999998</v>
      </c>
      <c r="G41" s="235">
        <v>3.7399999999999998</v>
      </c>
      <c r="H41" s="235">
        <v>3.67</v>
      </c>
      <c r="I41" s="235">
        <v>3.6700000000000004</v>
      </c>
      <c r="J41" s="235">
        <v>4.2</v>
      </c>
      <c r="K41" s="235">
        <v>4.195</v>
      </c>
    </row>
    <row r="42" spans="1:11" ht="15">
      <c r="A42" s="235"/>
      <c r="B42" s="235" t="s">
        <v>133</v>
      </c>
      <c r="C42" s="235"/>
      <c r="D42" s="235">
        <v>4</v>
      </c>
      <c r="E42" s="235">
        <v>2.82</v>
      </c>
      <c r="F42" s="235">
        <v>3.9</v>
      </c>
      <c r="G42" s="235">
        <v>3.9</v>
      </c>
      <c r="H42" s="235">
        <v>3.655</v>
      </c>
      <c r="I42" s="235">
        <v>3.6550000000000002</v>
      </c>
      <c r="J42" s="235">
        <v>4</v>
      </c>
      <c r="K42" s="235">
        <v>3.7</v>
      </c>
    </row>
    <row r="43" spans="1:11" ht="15">
      <c r="A43" s="235"/>
      <c r="B43" s="235" t="s">
        <v>134</v>
      </c>
      <c r="C43" s="235"/>
      <c r="D43" s="235">
        <v>3.2</v>
      </c>
      <c r="E43" s="235">
        <v>3.5</v>
      </c>
      <c r="F43" s="235">
        <v>3.3</v>
      </c>
      <c r="G43" s="235">
        <v>3.4</v>
      </c>
      <c r="H43" s="235">
        <v>0</v>
      </c>
      <c r="I43" s="235">
        <v>2.68</v>
      </c>
      <c r="J43" s="235">
        <v>4</v>
      </c>
      <c r="K43" s="235">
        <v>2.3</v>
      </c>
    </row>
    <row r="44" spans="1:11" ht="15">
      <c r="A44" s="235"/>
      <c r="B44" s="235"/>
      <c r="C44" s="235"/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/>
      <c r="K44" s="235">
        <v>0</v>
      </c>
    </row>
    <row r="45" spans="1:11" ht="15">
      <c r="A45" s="235"/>
      <c r="B45" s="235"/>
      <c r="C45" s="235"/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/>
      <c r="K45" s="2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M7" sqref="M7"/>
    </sheetView>
  </sheetViews>
  <sheetFormatPr defaultColWidth="4.57421875" defaultRowHeight="15"/>
  <cols>
    <col min="1" max="1" width="4.57421875" style="0" customWidth="1"/>
    <col min="2" max="2" width="31.00390625" style="0" customWidth="1"/>
    <col min="3" max="11" width="4.57421875" style="0" customWidth="1"/>
    <col min="12" max="40" width="4.57421875" style="236" customWidth="1"/>
  </cols>
  <sheetData>
    <row r="1" spans="1:11" ht="15">
      <c r="A1" s="235"/>
      <c r="B1" s="235" t="s">
        <v>50</v>
      </c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5">
      <c r="A2" s="235"/>
      <c r="B2" s="235" t="s">
        <v>137</v>
      </c>
      <c r="C2" s="235"/>
      <c r="D2" s="235" t="s">
        <v>51</v>
      </c>
      <c r="E2" s="235"/>
      <c r="F2" s="235"/>
      <c r="G2" s="235"/>
      <c r="H2" s="235"/>
      <c r="I2" s="235" t="s">
        <v>52</v>
      </c>
      <c r="J2" s="235">
        <v>0.4</v>
      </c>
      <c r="K2" s="235">
        <v>1</v>
      </c>
    </row>
    <row r="3" spans="1:11" ht="15">
      <c r="A3" s="235"/>
      <c r="B3" s="235"/>
      <c r="C3" s="235"/>
      <c r="D3" s="235"/>
      <c r="E3" s="235" t="s">
        <v>1</v>
      </c>
      <c r="F3" s="235"/>
      <c r="G3" s="235"/>
      <c r="H3" s="235"/>
      <c r="I3" s="235"/>
      <c r="J3" s="235"/>
      <c r="K3" s="235"/>
    </row>
    <row r="4" spans="1:11" ht="15">
      <c r="A4" s="235" t="s">
        <v>2</v>
      </c>
      <c r="B4" s="235" t="s">
        <v>3</v>
      </c>
      <c r="C4" s="235" t="s">
        <v>4</v>
      </c>
      <c r="D4" s="235">
        <v>1</v>
      </c>
      <c r="E4" s="235">
        <v>2</v>
      </c>
      <c r="F4" s="235">
        <v>3</v>
      </c>
      <c r="G4" s="235">
        <v>4</v>
      </c>
      <c r="H4" s="235">
        <v>5</v>
      </c>
      <c r="I4" s="235">
        <v>0.6</v>
      </c>
      <c r="J4" s="235" t="s">
        <v>5</v>
      </c>
      <c r="K4" s="235" t="s">
        <v>6</v>
      </c>
    </row>
    <row r="5" spans="1:11" ht="15">
      <c r="A5" s="235"/>
      <c r="B5" s="235" t="s">
        <v>7</v>
      </c>
      <c r="C5" s="235">
        <v>1</v>
      </c>
      <c r="D5" s="235">
        <v>5.000000000000001</v>
      </c>
      <c r="E5" s="235">
        <v>5.000000000000001</v>
      </c>
      <c r="F5" s="235">
        <v>5.000000000000001</v>
      </c>
      <c r="G5" s="235">
        <v>5.000000000000001</v>
      </c>
      <c r="H5" s="235">
        <v>5.000000000000001</v>
      </c>
      <c r="I5" s="235">
        <v>5.000000000000001</v>
      </c>
      <c r="J5" s="235">
        <v>60</v>
      </c>
      <c r="K5" s="235">
        <v>5.5</v>
      </c>
    </row>
    <row r="6" spans="1:11" ht="15">
      <c r="A6" s="235"/>
      <c r="B6" s="235" t="s">
        <v>138</v>
      </c>
      <c r="C6" s="235">
        <v>1</v>
      </c>
      <c r="D6" s="235">
        <v>0.9571428571428572</v>
      </c>
      <c r="E6" s="235">
        <v>1.3928571428571428</v>
      </c>
      <c r="F6" s="235">
        <v>0</v>
      </c>
      <c r="G6" s="235">
        <v>0</v>
      </c>
      <c r="H6" s="235">
        <v>0</v>
      </c>
      <c r="I6" s="235">
        <v>0.47000000000000003</v>
      </c>
      <c r="J6" s="235"/>
      <c r="K6" s="235">
        <v>0.329</v>
      </c>
    </row>
    <row r="7" spans="1:11" ht="15">
      <c r="A7" s="235"/>
      <c r="B7" s="235" t="s">
        <v>139</v>
      </c>
      <c r="C7" s="235">
        <v>1</v>
      </c>
      <c r="D7" s="235">
        <v>3.757142857142857</v>
      </c>
      <c r="E7" s="235">
        <v>2.5214285714285714</v>
      </c>
      <c r="F7" s="235">
        <v>4.057142857142859</v>
      </c>
      <c r="G7" s="235">
        <v>3.607142857142857</v>
      </c>
      <c r="H7" s="235">
        <v>2.3107142857142855</v>
      </c>
      <c r="I7" s="235">
        <v>3.250714285714286</v>
      </c>
      <c r="J7" s="235">
        <v>23</v>
      </c>
      <c r="K7" s="235">
        <v>3.1</v>
      </c>
    </row>
    <row r="8" spans="1:11" ht="15">
      <c r="A8" s="235"/>
      <c r="B8" s="235" t="s">
        <v>140</v>
      </c>
      <c r="C8" s="235">
        <v>1</v>
      </c>
      <c r="D8" s="235">
        <v>1.1428571428571428</v>
      </c>
      <c r="E8" s="235">
        <v>1.7857142857142858</v>
      </c>
      <c r="F8" s="235">
        <v>0</v>
      </c>
      <c r="G8" s="235">
        <v>0</v>
      </c>
      <c r="H8" s="235">
        <v>0</v>
      </c>
      <c r="I8" s="235">
        <v>0.5857142857142857</v>
      </c>
      <c r="J8" s="235"/>
      <c r="K8" s="235">
        <v>0.41</v>
      </c>
    </row>
    <row r="9" spans="1:11" ht="15">
      <c r="A9" s="235"/>
      <c r="B9" s="235" t="s">
        <v>141</v>
      </c>
      <c r="C9" s="235">
        <v>1</v>
      </c>
      <c r="D9" s="235">
        <v>1.1571428571428573</v>
      </c>
      <c r="E9" s="235">
        <v>1.0714285714285716</v>
      </c>
      <c r="F9" s="235">
        <v>0</v>
      </c>
      <c r="G9" s="235">
        <v>0</v>
      </c>
      <c r="H9" s="235">
        <v>0</v>
      </c>
      <c r="I9" s="235">
        <v>0.44571428571428573</v>
      </c>
      <c r="J9" s="235"/>
      <c r="K9" s="235">
        <v>0.312</v>
      </c>
    </row>
    <row r="10" spans="1:11" ht="15">
      <c r="A10" s="235"/>
      <c r="B10" s="235" t="s">
        <v>142</v>
      </c>
      <c r="C10" s="235">
        <v>1</v>
      </c>
      <c r="D10" s="235">
        <v>1.1142857142857145</v>
      </c>
      <c r="E10" s="235">
        <v>1.242857142857143</v>
      </c>
      <c r="F10" s="235">
        <v>0</v>
      </c>
      <c r="G10" s="235">
        <v>0</v>
      </c>
      <c r="H10" s="235">
        <v>0</v>
      </c>
      <c r="I10" s="235">
        <v>0.47142857142857153</v>
      </c>
      <c r="J10" s="235"/>
      <c r="K10" s="235">
        <v>0.33000000000000007</v>
      </c>
    </row>
    <row r="11" spans="1:11" ht="15">
      <c r="A11" s="235"/>
      <c r="B11" s="235" t="s">
        <v>143</v>
      </c>
      <c r="C11" s="235">
        <v>1</v>
      </c>
      <c r="D11" s="235">
        <v>1.2142857142857142</v>
      </c>
      <c r="E11" s="235">
        <v>1.1428571428571428</v>
      </c>
      <c r="F11" s="235">
        <v>0</v>
      </c>
      <c r="G11" s="235">
        <v>0</v>
      </c>
      <c r="H11" s="235">
        <v>0</v>
      </c>
      <c r="I11" s="235">
        <v>0.47142857142857136</v>
      </c>
      <c r="J11" s="235"/>
      <c r="K11" s="235">
        <v>0.32999999999999996</v>
      </c>
    </row>
    <row r="12" spans="1:11" ht="15">
      <c r="A12" s="235"/>
      <c r="B12" s="235" t="s">
        <v>144</v>
      </c>
      <c r="C12" s="235">
        <v>1</v>
      </c>
      <c r="D12" s="235">
        <v>1.1428571428571428</v>
      </c>
      <c r="E12" s="235">
        <v>1.4285714285714286</v>
      </c>
      <c r="F12" s="235">
        <v>0</v>
      </c>
      <c r="G12" s="235">
        <v>0</v>
      </c>
      <c r="H12" s="235">
        <v>0</v>
      </c>
      <c r="I12" s="235">
        <v>0.5142857142857142</v>
      </c>
      <c r="J12" s="235"/>
      <c r="K12" s="235">
        <v>0.35999999999999993</v>
      </c>
    </row>
    <row r="13" spans="1:11" ht="15">
      <c r="A13" s="235"/>
      <c r="B13" s="235" t="s">
        <v>145</v>
      </c>
      <c r="C13" s="235">
        <v>1</v>
      </c>
      <c r="D13" s="235">
        <v>1.2142857142857142</v>
      </c>
      <c r="E13" s="235">
        <v>1.8642857142857143</v>
      </c>
      <c r="F13" s="235">
        <v>0</v>
      </c>
      <c r="G13" s="235">
        <v>0</v>
      </c>
      <c r="H13" s="235">
        <v>0</v>
      </c>
      <c r="I13" s="235">
        <v>0.6157142857142857</v>
      </c>
      <c r="J13" s="235"/>
      <c r="K13" s="235">
        <v>0.43099999999999994</v>
      </c>
    </row>
    <row r="14" spans="1:11" ht="15">
      <c r="A14" s="235"/>
      <c r="B14" s="235" t="s">
        <v>146</v>
      </c>
      <c r="C14" s="235">
        <v>1</v>
      </c>
      <c r="D14" s="235">
        <v>3.307142857142857</v>
      </c>
      <c r="E14" s="235">
        <v>3.542857142857143</v>
      </c>
      <c r="F14" s="235">
        <v>4.071428571428572</v>
      </c>
      <c r="G14" s="235">
        <v>3.585714285714286</v>
      </c>
      <c r="H14" s="235">
        <v>3.3999999999999995</v>
      </c>
      <c r="I14" s="235">
        <v>3.581428571428571</v>
      </c>
      <c r="J14" s="235">
        <v>24</v>
      </c>
      <c r="K14" s="235">
        <v>3.3069999999999995</v>
      </c>
    </row>
    <row r="15" spans="1:11" ht="15">
      <c r="A15" s="235"/>
      <c r="B15" s="235" t="s">
        <v>147</v>
      </c>
      <c r="C15" s="235">
        <v>1</v>
      </c>
      <c r="D15" s="235">
        <v>3.6714285714285713</v>
      </c>
      <c r="E15" s="235">
        <v>2.6142857142857143</v>
      </c>
      <c r="F15" s="235">
        <v>3.9714285714285724</v>
      </c>
      <c r="G15" s="235">
        <v>3.642857142857143</v>
      </c>
      <c r="H15" s="235">
        <v>3.1535714285714285</v>
      </c>
      <c r="I15" s="235">
        <v>3.410714285714286</v>
      </c>
      <c r="J15" s="235">
        <v>27</v>
      </c>
      <c r="K15" s="235">
        <v>3.2875</v>
      </c>
    </row>
    <row r="16" spans="1:11" ht="15">
      <c r="A16" s="235"/>
      <c r="B16" s="235" t="s">
        <v>148</v>
      </c>
      <c r="C16" s="235">
        <v>1</v>
      </c>
      <c r="D16" s="235">
        <v>1.2285714285714284</v>
      </c>
      <c r="E16" s="235">
        <v>0.2857142857142857</v>
      </c>
      <c r="F16" s="235">
        <v>0</v>
      </c>
      <c r="G16" s="235">
        <v>0</v>
      </c>
      <c r="H16" s="235">
        <v>0</v>
      </c>
      <c r="I16" s="235">
        <v>0.3028571428571428</v>
      </c>
      <c r="J16" s="235"/>
      <c r="K16" s="235">
        <v>0.21199999999999997</v>
      </c>
    </row>
    <row r="17" spans="1:11" ht="15">
      <c r="A17" s="235"/>
      <c r="B17" s="235" t="s">
        <v>149</v>
      </c>
      <c r="C17" s="235">
        <v>1</v>
      </c>
      <c r="D17" s="235">
        <v>3.228571428571428</v>
      </c>
      <c r="E17" s="235">
        <v>3.2857142857142856</v>
      </c>
      <c r="F17" s="235">
        <v>3.4285714285714284</v>
      </c>
      <c r="G17" s="235">
        <v>3.0714285714285707</v>
      </c>
      <c r="H17" s="235">
        <v>3.5214285714285714</v>
      </c>
      <c r="I17" s="235">
        <v>3.307142857142857</v>
      </c>
      <c r="J17" s="235">
        <v>21</v>
      </c>
      <c r="K17" s="235">
        <v>3.0149999999999997</v>
      </c>
    </row>
    <row r="18" spans="1:11" ht="15">
      <c r="A18" s="235"/>
      <c r="B18" s="235" t="s">
        <v>150</v>
      </c>
      <c r="C18" s="235">
        <v>1</v>
      </c>
      <c r="D18" s="235">
        <v>3.2714285714285714</v>
      </c>
      <c r="E18" s="235">
        <v>3.8285714285714287</v>
      </c>
      <c r="F18" s="235">
        <v>3.8285714285714287</v>
      </c>
      <c r="G18" s="235">
        <v>3.7142857142857144</v>
      </c>
      <c r="H18" s="235">
        <v>3.4321428571428574</v>
      </c>
      <c r="I18" s="235">
        <v>3.6149999999999998</v>
      </c>
      <c r="J18" s="235">
        <v>27</v>
      </c>
      <c r="K18" s="235">
        <v>3.4304999999999994</v>
      </c>
    </row>
    <row r="19" spans="1:11" ht="15">
      <c r="A19" s="235"/>
      <c r="B19" s="235" t="s">
        <v>151</v>
      </c>
      <c r="C19" s="235">
        <v>1</v>
      </c>
      <c r="D19" s="235">
        <v>0.6</v>
      </c>
      <c r="E19" s="235">
        <v>0.5714285714285714</v>
      </c>
      <c r="F19" s="235">
        <v>0</v>
      </c>
      <c r="G19" s="235">
        <v>0</v>
      </c>
      <c r="H19" s="235">
        <v>0</v>
      </c>
      <c r="I19" s="235">
        <v>0.23428571428571426</v>
      </c>
      <c r="J19" s="235"/>
      <c r="K19" s="235">
        <v>0.16399999999999998</v>
      </c>
    </row>
    <row r="20" spans="1:11" ht="15">
      <c r="A20" s="235"/>
      <c r="B20" s="235" t="s">
        <v>152</v>
      </c>
      <c r="C20" s="235"/>
      <c r="D20" s="235"/>
      <c r="E20" s="235">
        <v>0.5571428571428572</v>
      </c>
      <c r="F20" s="235"/>
      <c r="G20" s="235"/>
      <c r="H20" s="235"/>
      <c r="I20" s="235">
        <v>0.11142857142857143</v>
      </c>
      <c r="J20" s="235"/>
      <c r="K20" s="235">
        <v>0.078</v>
      </c>
    </row>
    <row r="21" spans="1:11" ht="15">
      <c r="A21" s="235"/>
      <c r="B21" s="235" t="s">
        <v>153</v>
      </c>
      <c r="C21" s="235">
        <v>1</v>
      </c>
      <c r="D21" s="235">
        <v>0.7000000000000001</v>
      </c>
      <c r="E21" s="235">
        <v>0</v>
      </c>
      <c r="F21" s="235">
        <v>0</v>
      </c>
      <c r="G21" s="235">
        <v>0</v>
      </c>
      <c r="H21" s="235">
        <v>0</v>
      </c>
      <c r="I21" s="235">
        <v>0.14</v>
      </c>
      <c r="J21" s="235"/>
      <c r="K21" s="235">
        <v>0.098</v>
      </c>
    </row>
    <row r="22" s="236" customFormat="1" ht="15"/>
    <row r="23" s="236" customFormat="1" ht="15"/>
    <row r="24" s="236" customFormat="1" ht="15"/>
    <row r="25" s="236" customFormat="1" ht="15"/>
    <row r="26" s="236" customFormat="1" ht="15"/>
    <row r="27" s="236" customFormat="1" ht="15"/>
    <row r="28" s="236" customFormat="1" ht="15"/>
    <row r="29" s="236" customFormat="1" ht="15"/>
    <row r="30" s="236" customFormat="1" ht="15"/>
    <row r="31" s="236" customFormat="1" ht="15"/>
    <row r="32" s="236" customFormat="1" ht="15"/>
    <row r="33" s="236" customFormat="1" ht="15"/>
    <row r="34" s="236" customFormat="1" ht="15"/>
    <row r="35" s="236" customFormat="1" ht="15"/>
    <row r="36" s="236" customFormat="1" ht="15"/>
    <row r="37" s="236" customFormat="1" ht="15"/>
    <row r="38" s="236" customFormat="1" ht="15"/>
    <row r="39" s="236" customFormat="1" ht="15"/>
    <row r="40" s="236" customFormat="1" ht="15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N106"/>
  <sheetViews>
    <sheetView zoomScale="64" zoomScaleNormal="64" zoomScalePageLayoutView="0" workbookViewId="0" topLeftCell="A1">
      <selection activeCell="X23" sqref="X23"/>
    </sheetView>
  </sheetViews>
  <sheetFormatPr defaultColWidth="5.140625" defaultRowHeight="18.75" customHeight="1"/>
  <cols>
    <col min="1" max="2" width="5.140625" style="52" customWidth="1"/>
    <col min="3" max="3" width="5.140625" style="226" customWidth="1"/>
    <col min="4" max="4" width="51.28125" style="198" customWidth="1"/>
    <col min="5" max="5" width="5.140625" style="198" customWidth="1"/>
    <col min="6" max="6" width="6.28125" style="233" customWidth="1"/>
    <col min="7" max="7" width="7.140625" style="233" customWidth="1"/>
    <col min="8" max="9" width="6.7109375" style="233" customWidth="1"/>
    <col min="10" max="10" width="7.421875" style="233" customWidth="1"/>
    <col min="11" max="11" width="7.00390625" style="233" customWidth="1"/>
    <col min="12" max="12" width="5.8515625" style="233" customWidth="1"/>
    <col min="13" max="14" width="8.7109375" style="234" customWidth="1"/>
    <col min="15" max="15" width="5.140625" style="233" customWidth="1"/>
    <col min="16" max="22" width="5.140625" style="198" customWidth="1"/>
    <col min="23" max="23" width="5.140625" style="200" customWidth="1"/>
    <col min="24" max="31" width="5.140625" style="198" customWidth="1"/>
    <col min="32" max="32" width="5.140625" style="200" customWidth="1"/>
    <col min="33" max="40" width="5.140625" style="198" customWidth="1"/>
    <col min="41" max="41" width="5.140625" style="200" customWidth="1"/>
    <col min="42" max="52" width="5.140625" style="198" customWidth="1"/>
    <col min="53" max="55" width="5.140625" style="52" customWidth="1"/>
    <col min="56" max="118" width="5.140625" style="197" customWidth="1"/>
    <col min="119" max="16384" width="5.140625" style="198" customWidth="1"/>
  </cols>
  <sheetData>
    <row r="1" spans="3:52" ht="29.25" customHeight="1">
      <c r="C1" s="51"/>
      <c r="D1" s="52"/>
      <c r="E1" s="195" t="s">
        <v>154</v>
      </c>
      <c r="F1" s="52"/>
      <c r="G1" s="52"/>
      <c r="H1" s="52"/>
      <c r="I1" s="52"/>
      <c r="J1" s="52"/>
      <c r="K1" s="52"/>
      <c r="L1" s="52"/>
      <c r="M1" s="196"/>
      <c r="N1" s="196"/>
      <c r="O1" s="52"/>
      <c r="P1" s="52"/>
      <c r="Q1" s="52"/>
      <c r="R1" s="52"/>
      <c r="S1" s="52"/>
      <c r="T1" s="52"/>
      <c r="U1" s="52"/>
      <c r="V1" s="52"/>
      <c r="W1" s="196"/>
      <c r="X1" s="52"/>
      <c r="Y1" s="52"/>
      <c r="Z1" s="52"/>
      <c r="AA1" s="52"/>
      <c r="AB1" s="52"/>
      <c r="AC1" s="52"/>
      <c r="AD1" s="52"/>
      <c r="AE1" s="52"/>
      <c r="AF1" s="196"/>
      <c r="AG1" s="52"/>
      <c r="AH1" s="52"/>
      <c r="AI1" s="52"/>
      <c r="AJ1" s="52"/>
      <c r="AK1" s="52"/>
      <c r="AL1" s="52"/>
      <c r="AM1" s="52"/>
      <c r="AN1" s="52"/>
      <c r="AO1" s="196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3:52" ht="18.75" customHeight="1">
      <c r="C2" s="51"/>
      <c r="D2" s="52"/>
      <c r="E2" s="52"/>
      <c r="F2" s="52"/>
      <c r="G2" s="52"/>
      <c r="H2" s="52"/>
      <c r="I2" s="52"/>
      <c r="J2" s="52"/>
      <c r="K2" s="52"/>
      <c r="L2" s="52"/>
      <c r="M2" s="196"/>
      <c r="N2" s="196"/>
      <c r="O2" s="52"/>
      <c r="P2" s="52"/>
      <c r="Q2" s="52"/>
      <c r="R2" s="52"/>
      <c r="S2" s="52"/>
      <c r="T2" s="52"/>
      <c r="U2" s="52"/>
      <c r="V2" s="52"/>
      <c r="W2" s="196"/>
      <c r="X2" s="52"/>
      <c r="Y2" s="52" t="s">
        <v>155</v>
      </c>
      <c r="Z2" s="199"/>
      <c r="AA2" s="52"/>
      <c r="AB2" s="52"/>
      <c r="AC2" s="52"/>
      <c r="AD2" s="52"/>
      <c r="AE2" s="52"/>
      <c r="AF2" s="196"/>
      <c r="AG2" s="52"/>
      <c r="AH2" s="52"/>
      <c r="AI2" s="52"/>
      <c r="AJ2" s="52"/>
      <c r="AK2" s="52"/>
      <c r="AL2" s="52"/>
      <c r="AM2" s="52"/>
      <c r="AN2" s="52"/>
      <c r="AO2" s="200" t="s">
        <v>156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3:52" ht="18.75" customHeight="1">
      <c r="C3" s="51"/>
      <c r="D3" s="201"/>
      <c r="E3" s="201"/>
      <c r="F3" s="52"/>
      <c r="G3" s="52"/>
      <c r="H3" s="52"/>
      <c r="I3" s="52"/>
      <c r="J3" s="52"/>
      <c r="K3" s="52"/>
      <c r="L3" s="52"/>
      <c r="M3" s="196"/>
      <c r="N3" s="196"/>
      <c r="O3" s="52"/>
      <c r="P3" s="52"/>
      <c r="Q3" s="52"/>
      <c r="R3" s="202"/>
      <c r="S3" s="202"/>
      <c r="T3" s="202"/>
      <c r="U3" s="52"/>
      <c r="V3" s="52"/>
      <c r="W3" s="196"/>
      <c r="X3" s="52"/>
      <c r="Y3" s="52"/>
      <c r="Z3" s="52"/>
      <c r="AA3" s="52"/>
      <c r="AB3" s="52"/>
      <c r="AC3" s="52"/>
      <c r="AD3" s="52"/>
      <c r="AE3" s="52"/>
      <c r="AF3" s="196"/>
      <c r="AG3" s="52"/>
      <c r="AH3" s="52"/>
      <c r="AI3" s="52"/>
      <c r="AJ3" s="52"/>
      <c r="AK3" s="52"/>
      <c r="AL3" s="52"/>
      <c r="AM3" s="52"/>
      <c r="AN3" s="52"/>
      <c r="AO3" s="196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3:52" ht="27.75" customHeight="1" thickBot="1">
      <c r="C4" s="51"/>
      <c r="D4" s="52"/>
      <c r="E4" s="52"/>
      <c r="F4" s="53"/>
      <c r="G4" s="53"/>
      <c r="H4" s="53"/>
      <c r="I4" s="53"/>
      <c r="J4" s="53"/>
      <c r="K4" s="53"/>
      <c r="L4" s="53"/>
      <c r="M4" s="203"/>
      <c r="N4" s="196"/>
      <c r="O4" s="198"/>
      <c r="P4" s="204"/>
      <c r="Q4" s="52"/>
      <c r="R4" s="52"/>
      <c r="S4" s="52"/>
      <c r="T4" s="52"/>
      <c r="U4" s="52"/>
      <c r="V4" s="52"/>
      <c r="W4" s="196"/>
      <c r="X4" s="52"/>
      <c r="Y4" s="52" t="s">
        <v>157</v>
      </c>
      <c r="Z4" s="205"/>
      <c r="AA4" s="52"/>
      <c r="AB4" s="52"/>
      <c r="AC4" s="52"/>
      <c r="AD4" s="52"/>
      <c r="AE4" s="52"/>
      <c r="AF4" s="196"/>
      <c r="AG4" s="52"/>
      <c r="AH4" s="52"/>
      <c r="AI4" s="52"/>
      <c r="AJ4" s="52"/>
      <c r="AK4" s="52"/>
      <c r="AL4" s="52"/>
      <c r="AM4" s="206" t="s">
        <v>158</v>
      </c>
      <c r="AN4" s="52"/>
      <c r="AO4" s="196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3"/>
    </row>
    <row r="5" spans="3:52" ht="24.75" customHeight="1" thickBot="1" thickTop="1">
      <c r="C5" s="51"/>
      <c r="D5" s="52" t="s">
        <v>50</v>
      </c>
      <c r="E5" s="52"/>
      <c r="F5" s="53"/>
      <c r="G5" s="53"/>
      <c r="H5" s="53"/>
      <c r="I5" s="53"/>
      <c r="J5" s="53"/>
      <c r="K5" s="53"/>
      <c r="L5" s="52"/>
      <c r="M5" s="54"/>
      <c r="N5" s="213"/>
      <c r="O5" s="207"/>
      <c r="P5" s="208"/>
      <c r="Q5" s="57"/>
      <c r="R5" s="57"/>
      <c r="S5" s="57"/>
      <c r="T5" s="57"/>
      <c r="U5" s="57"/>
      <c r="V5" s="57"/>
      <c r="W5" s="209"/>
      <c r="X5" s="57"/>
      <c r="Y5" s="57" t="s">
        <v>159</v>
      </c>
      <c r="Z5" s="64"/>
      <c r="AA5" s="57"/>
      <c r="AB5" s="57"/>
      <c r="AC5" s="57"/>
      <c r="AD5" s="57"/>
      <c r="AE5" s="57"/>
      <c r="AF5" s="209"/>
      <c r="AG5" s="57"/>
      <c r="AH5" s="57"/>
      <c r="AI5" s="57"/>
      <c r="AJ5" s="57"/>
      <c r="AK5" s="57"/>
      <c r="AL5" s="57"/>
      <c r="AM5" s="57"/>
      <c r="AN5" s="57"/>
      <c r="AO5" s="209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3"/>
    </row>
    <row r="6" spans="3:52" ht="18.75" customHeight="1" thickBot="1" thickTop="1">
      <c r="C6" s="55"/>
      <c r="D6" s="56"/>
      <c r="E6" s="57"/>
      <c r="F6" s="58" t="s">
        <v>51</v>
      </c>
      <c r="G6" s="52"/>
      <c r="H6" s="52"/>
      <c r="I6" s="52"/>
      <c r="J6" s="52"/>
      <c r="K6" s="59" t="s">
        <v>52</v>
      </c>
      <c r="L6" s="60">
        <v>0.4</v>
      </c>
      <c r="M6" s="61">
        <v>1</v>
      </c>
      <c r="N6" s="248" t="s">
        <v>202</v>
      </c>
      <c r="O6" s="210" t="s">
        <v>160</v>
      </c>
      <c r="P6" s="211"/>
      <c r="Q6" s="207"/>
      <c r="R6" s="207"/>
      <c r="S6" s="52"/>
      <c r="T6" s="52"/>
      <c r="U6" s="52"/>
      <c r="V6" s="52"/>
      <c r="W6" s="212" t="s">
        <v>161</v>
      </c>
      <c r="X6" s="207"/>
      <c r="Y6" s="207"/>
      <c r="Z6" s="207" t="s">
        <v>162</v>
      </c>
      <c r="AA6" s="207"/>
      <c r="AB6" s="207"/>
      <c r="AC6" s="207"/>
      <c r="AD6" s="207"/>
      <c r="AE6" s="208" t="s">
        <v>163</v>
      </c>
      <c r="AF6" s="213"/>
      <c r="AG6" s="207"/>
      <c r="AH6" s="207"/>
      <c r="AI6" s="207"/>
      <c r="AJ6" s="207" t="s">
        <v>164</v>
      </c>
      <c r="AK6" s="57"/>
      <c r="AL6" s="207"/>
      <c r="AM6" s="208" t="s">
        <v>165</v>
      </c>
      <c r="AN6" s="207"/>
      <c r="AO6" s="213"/>
      <c r="AP6" s="207" t="s">
        <v>162</v>
      </c>
      <c r="AQ6" s="207"/>
      <c r="AR6" s="207"/>
      <c r="AS6" s="214"/>
      <c r="AT6" s="56"/>
      <c r="AU6" s="52"/>
      <c r="AV6" s="207"/>
      <c r="AW6" s="52"/>
      <c r="AX6" s="52"/>
      <c r="AY6" s="52"/>
      <c r="AZ6" s="52"/>
    </row>
    <row r="7" spans="2:118" s="199" customFormat="1" ht="18.75" customHeight="1" thickBot="1" thickTop="1">
      <c r="B7" s="215"/>
      <c r="C7" s="62"/>
      <c r="D7" s="58"/>
      <c r="E7" s="63"/>
      <c r="F7" s="64"/>
      <c r="G7" s="64" t="s">
        <v>1</v>
      </c>
      <c r="H7" s="64"/>
      <c r="I7" s="64"/>
      <c r="J7" s="63"/>
      <c r="K7" s="64"/>
      <c r="L7" s="65"/>
      <c r="M7" s="66"/>
      <c r="N7" s="196"/>
      <c r="Q7" s="64"/>
      <c r="R7" s="64" t="s">
        <v>166</v>
      </c>
      <c r="S7" s="64"/>
      <c r="T7" s="64"/>
      <c r="U7" s="64"/>
      <c r="V7" s="63"/>
      <c r="W7" s="196"/>
      <c r="Y7" s="64"/>
      <c r="Z7" s="64" t="s">
        <v>167</v>
      </c>
      <c r="AA7" s="64"/>
      <c r="AB7" s="64"/>
      <c r="AC7" s="64"/>
      <c r="AD7" s="63"/>
      <c r="AF7" s="209"/>
      <c r="AG7" s="64"/>
      <c r="AH7" s="64" t="s">
        <v>168</v>
      </c>
      <c r="AI7" s="64"/>
      <c r="AJ7" s="64"/>
      <c r="AK7" s="64"/>
      <c r="AL7" s="63"/>
      <c r="AN7" s="64"/>
      <c r="AO7" s="209"/>
      <c r="AP7" s="64" t="s">
        <v>169</v>
      </c>
      <c r="AQ7" s="64"/>
      <c r="AR7" s="64"/>
      <c r="AS7" s="63"/>
      <c r="AU7" s="64"/>
      <c r="AV7" s="64"/>
      <c r="AW7" s="64"/>
      <c r="AX7" s="64" t="s">
        <v>170</v>
      </c>
      <c r="AY7" s="64"/>
      <c r="AZ7" s="64"/>
      <c r="BA7" s="63"/>
      <c r="BB7" s="63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</row>
    <row r="8" spans="1:118" s="225" customFormat="1" ht="29.25" customHeight="1" thickBot="1" thickTop="1">
      <c r="A8" s="217"/>
      <c r="B8" s="217"/>
      <c r="C8" s="67" t="s">
        <v>2</v>
      </c>
      <c r="D8" s="68" t="s">
        <v>3</v>
      </c>
      <c r="E8" s="69" t="s">
        <v>4</v>
      </c>
      <c r="F8" s="70">
        <v>1</v>
      </c>
      <c r="G8" s="71">
        <v>2</v>
      </c>
      <c r="H8" s="71">
        <v>3</v>
      </c>
      <c r="I8" s="71">
        <v>4</v>
      </c>
      <c r="J8" s="72">
        <v>5</v>
      </c>
      <c r="K8" s="73">
        <v>0.6</v>
      </c>
      <c r="L8" s="74" t="s">
        <v>5</v>
      </c>
      <c r="M8" s="75" t="s">
        <v>6</v>
      </c>
      <c r="N8" s="218"/>
      <c r="O8" s="218" t="s">
        <v>171</v>
      </c>
      <c r="P8" s="218" t="s">
        <v>89</v>
      </c>
      <c r="Q8" s="71" t="s">
        <v>172</v>
      </c>
      <c r="R8" s="71" t="s">
        <v>91</v>
      </c>
      <c r="S8" s="71" t="s">
        <v>173</v>
      </c>
      <c r="T8" s="71" t="s">
        <v>174</v>
      </c>
      <c r="U8" s="219" t="s">
        <v>175</v>
      </c>
      <c r="V8" s="220" t="s">
        <v>6</v>
      </c>
      <c r="W8" s="221" t="s">
        <v>171</v>
      </c>
      <c r="X8" s="218" t="s">
        <v>89</v>
      </c>
      <c r="Y8" s="218" t="s">
        <v>172</v>
      </c>
      <c r="Z8" s="70" t="s">
        <v>91</v>
      </c>
      <c r="AA8" s="71" t="s">
        <v>176</v>
      </c>
      <c r="AB8" s="71" t="s">
        <v>173</v>
      </c>
      <c r="AC8" s="72" t="s">
        <v>175</v>
      </c>
      <c r="AD8" s="73" t="s">
        <v>6</v>
      </c>
      <c r="AE8" s="74" t="s">
        <v>171</v>
      </c>
      <c r="AF8" s="75" t="s">
        <v>89</v>
      </c>
      <c r="AG8" s="218" t="s">
        <v>172</v>
      </c>
      <c r="AH8" s="68" t="s">
        <v>91</v>
      </c>
      <c r="AI8" s="70" t="s">
        <v>176</v>
      </c>
      <c r="AJ8" s="71" t="s">
        <v>173</v>
      </c>
      <c r="AK8" s="71" t="s">
        <v>175</v>
      </c>
      <c r="AL8" s="72" t="s">
        <v>6</v>
      </c>
      <c r="AM8" s="73" t="s">
        <v>171</v>
      </c>
      <c r="AN8" s="74" t="s">
        <v>89</v>
      </c>
      <c r="AO8" s="75" t="s">
        <v>172</v>
      </c>
      <c r="AP8" s="71" t="s">
        <v>91</v>
      </c>
      <c r="AQ8" s="71" t="s">
        <v>176</v>
      </c>
      <c r="AR8" s="71" t="s">
        <v>173</v>
      </c>
      <c r="AS8" s="222" t="s">
        <v>175</v>
      </c>
      <c r="AT8" s="220" t="s">
        <v>177</v>
      </c>
      <c r="AU8" s="71" t="s">
        <v>171</v>
      </c>
      <c r="AV8" s="71" t="s">
        <v>89</v>
      </c>
      <c r="AW8" s="71" t="s">
        <v>172</v>
      </c>
      <c r="AX8" s="71" t="s">
        <v>91</v>
      </c>
      <c r="AY8" s="71" t="s">
        <v>176</v>
      </c>
      <c r="AZ8" s="219" t="s">
        <v>173</v>
      </c>
      <c r="BA8" s="223" t="s">
        <v>178</v>
      </c>
      <c r="BB8" s="223" t="s">
        <v>177</v>
      </c>
      <c r="BC8" s="217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</row>
    <row r="9" spans="2:54" ht="18" customHeight="1" thickBot="1" thickTop="1">
      <c r="B9" s="52">
        <v>1</v>
      </c>
      <c r="C9" s="55"/>
      <c r="D9" s="76" t="s">
        <v>7</v>
      </c>
      <c r="E9" s="77"/>
      <c r="F9" s="78">
        <f>V9</f>
        <v>5</v>
      </c>
      <c r="G9" s="79">
        <f>AD9</f>
        <v>5.000000000000001</v>
      </c>
      <c r="H9" s="80">
        <f>AL9</f>
        <v>5</v>
      </c>
      <c r="I9" s="81">
        <f>AT9</f>
        <v>5</v>
      </c>
      <c r="J9" s="55">
        <f>BB9</f>
        <v>5</v>
      </c>
      <c r="K9" s="82">
        <f>(F9+G9+H9+I9+J9)/5</f>
        <v>5</v>
      </c>
      <c r="L9" s="83">
        <v>40</v>
      </c>
      <c r="M9" s="84">
        <f>K9*0.7+L9*2/48</f>
        <v>5.166666666666667</v>
      </c>
      <c r="N9" s="249">
        <f>(INT(M9*10))/10</f>
        <v>5.1</v>
      </c>
      <c r="O9" s="226">
        <v>1</v>
      </c>
      <c r="P9" s="76">
        <v>5</v>
      </c>
      <c r="Q9" s="226">
        <v>5</v>
      </c>
      <c r="R9" s="76">
        <v>5</v>
      </c>
      <c r="S9" s="76">
        <v>5</v>
      </c>
      <c r="T9" s="76">
        <v>5</v>
      </c>
      <c r="U9" s="76">
        <f>(P9*0.02+Q9*0.02+R9*0.02+S9*0.05+T9*0.02)</f>
        <v>0.65</v>
      </c>
      <c r="V9" s="227">
        <f>U9*100/13</f>
        <v>5</v>
      </c>
      <c r="W9" s="226">
        <v>1</v>
      </c>
      <c r="X9" s="76">
        <v>5</v>
      </c>
      <c r="Y9" s="226">
        <v>5</v>
      </c>
      <c r="Z9" s="76">
        <v>5</v>
      </c>
      <c r="AA9" s="76">
        <v>5</v>
      </c>
      <c r="AB9" s="76">
        <v>5</v>
      </c>
      <c r="AC9" s="76">
        <f>(X9*0.02+Y9*0.02+Z9*0.02+AA9*0.03+AB9*0.04)</f>
        <v>0.6500000000000001</v>
      </c>
      <c r="AD9" s="227">
        <f>AC9*100/13</f>
        <v>5.000000000000001</v>
      </c>
      <c r="AE9" s="226">
        <v>1</v>
      </c>
      <c r="AF9" s="76">
        <v>5</v>
      </c>
      <c r="AG9" s="226">
        <v>5</v>
      </c>
      <c r="AH9" s="76">
        <v>5</v>
      </c>
      <c r="AI9" s="76">
        <v>5</v>
      </c>
      <c r="AJ9" s="76">
        <v>5</v>
      </c>
      <c r="AK9" s="76">
        <f>(AF9*0.02+AG9*0.02+AH9*0.02+AI9*0.02+AJ9*0.05)</f>
        <v>0.65</v>
      </c>
      <c r="AL9" s="227">
        <f>AK9*100/13</f>
        <v>5</v>
      </c>
      <c r="AM9" s="226">
        <v>1</v>
      </c>
      <c r="AN9" s="76">
        <v>5</v>
      </c>
      <c r="AO9" s="226">
        <v>5</v>
      </c>
      <c r="AP9" s="76">
        <v>5</v>
      </c>
      <c r="AQ9" s="76">
        <v>5</v>
      </c>
      <c r="AR9" s="76">
        <v>5</v>
      </c>
      <c r="AS9" s="76">
        <f>(AN9*0.02+AO9*0.02+AP9*0.02+AQ9*0.02+AR9*0.05)</f>
        <v>0.65</v>
      </c>
      <c r="AT9" s="227">
        <f>AS9*100/13</f>
        <v>5</v>
      </c>
      <c r="AU9" s="226">
        <v>1</v>
      </c>
      <c r="AV9" s="76">
        <v>5</v>
      </c>
      <c r="AW9" s="226">
        <v>5</v>
      </c>
      <c r="AX9" s="76">
        <v>5</v>
      </c>
      <c r="AY9" s="76">
        <v>5</v>
      </c>
      <c r="AZ9" s="76">
        <v>5</v>
      </c>
      <c r="BA9" s="76">
        <f>(AV9*0.02+AW9*0.02+AX9*0.02+AY9*0.02+AZ9*0.05)</f>
        <v>0.65</v>
      </c>
      <c r="BB9" s="227">
        <f>BA9*100/13</f>
        <v>5</v>
      </c>
    </row>
    <row r="10" spans="2:54" ht="17.25" customHeight="1" thickBot="1" thickTop="1">
      <c r="B10" s="52">
        <v>2</v>
      </c>
      <c r="C10" s="55"/>
      <c r="D10" s="76" t="s">
        <v>179</v>
      </c>
      <c r="E10" s="77"/>
      <c r="F10" s="78">
        <f aca="true" t="shared" si="0" ref="F10:F23">V10</f>
        <v>3.2923076923076926</v>
      </c>
      <c r="G10" s="79">
        <f aca="true" t="shared" si="1" ref="G10:G23">AD10</f>
        <v>4.046153846153846</v>
      </c>
      <c r="H10" s="80">
        <f aca="true" t="shared" si="2" ref="H10:H23">AL10</f>
        <v>4.2153846153846155</v>
      </c>
      <c r="I10" s="81">
        <f aca="true" t="shared" si="3" ref="I10:I23">AT10</f>
        <v>2</v>
      </c>
      <c r="J10" s="55">
        <f aca="true" t="shared" si="4" ref="J10:J23">BB10</f>
        <v>0.6307692307692307</v>
      </c>
      <c r="K10" s="82">
        <f aca="true" t="shared" si="5" ref="K10:K23">(F10+G10+H10+I10+J10)/5</f>
        <v>2.8369230769230773</v>
      </c>
      <c r="L10" s="83">
        <v>31</v>
      </c>
      <c r="M10" s="84">
        <f>K10*0.7+L10*2/48+0.3</f>
        <v>3.577512820512821</v>
      </c>
      <c r="N10" s="249">
        <f aca="true" t="shared" si="6" ref="N10:N23">(INT(M10*10))/10</f>
        <v>3.5</v>
      </c>
      <c r="O10" s="226"/>
      <c r="P10" s="76">
        <v>4.2</v>
      </c>
      <c r="Q10" s="226">
        <v>2.5</v>
      </c>
      <c r="R10" s="76">
        <v>4.7</v>
      </c>
      <c r="S10" s="76">
        <v>2</v>
      </c>
      <c r="T10" s="76">
        <v>5</v>
      </c>
      <c r="U10" s="76">
        <f aca="true" t="shared" si="7" ref="U10:U23">(P10*0.02+Q10*0.02+R10*0.02+S10*0.05+T10*0.02)</f>
        <v>0.42800000000000005</v>
      </c>
      <c r="V10" s="227">
        <f aca="true" t="shared" si="8" ref="V10:V23">U10*100/13</f>
        <v>3.2923076923076926</v>
      </c>
      <c r="W10" s="226"/>
      <c r="X10" s="76">
        <v>4.5</v>
      </c>
      <c r="Y10" s="226">
        <v>4</v>
      </c>
      <c r="Z10" s="76">
        <v>3.8</v>
      </c>
      <c r="AA10" s="76">
        <v>4</v>
      </c>
      <c r="AB10" s="76">
        <v>4</v>
      </c>
      <c r="AC10" s="76">
        <f aca="true" t="shared" si="9" ref="AC10:AC23">(X10*0.02+Y10*0.02+Z10*0.02+AA10*0.03+AB10*0.04)</f>
        <v>0.526</v>
      </c>
      <c r="AD10" s="227">
        <f aca="true" t="shared" si="10" ref="AD10:AD23">AC10*100/13</f>
        <v>4.046153846153846</v>
      </c>
      <c r="AE10" s="226"/>
      <c r="AF10" s="76">
        <v>4.1</v>
      </c>
      <c r="AG10" s="226">
        <v>4</v>
      </c>
      <c r="AH10" s="76">
        <v>4.3</v>
      </c>
      <c r="AI10" s="76">
        <v>5</v>
      </c>
      <c r="AJ10" s="76">
        <v>4</v>
      </c>
      <c r="AK10" s="76">
        <f aca="true" t="shared" si="11" ref="AK10:AK23">(AF10*0.02+AG10*0.02+AH10*0.02+AI10*0.02+AJ10*0.05)</f>
        <v>0.548</v>
      </c>
      <c r="AL10" s="227">
        <f aca="true" t="shared" si="12" ref="AL10:AL23">AK10*100/13</f>
        <v>4.2153846153846155</v>
      </c>
      <c r="AM10" s="226"/>
      <c r="AN10" s="76">
        <v>4.25</v>
      </c>
      <c r="AO10" s="226"/>
      <c r="AP10" s="76"/>
      <c r="AQ10" s="76"/>
      <c r="AR10" s="76">
        <v>3.5</v>
      </c>
      <c r="AS10" s="76">
        <f aca="true" t="shared" si="13" ref="AS10:AS23">(AN10*0.02+AO10*0.02+AP10*0.02+AQ10*0.02+AR10*0.05)</f>
        <v>0.26</v>
      </c>
      <c r="AT10" s="227">
        <f aca="true" t="shared" si="14" ref="AT10:AT23">AS10*100/13</f>
        <v>2</v>
      </c>
      <c r="AU10" s="226"/>
      <c r="AV10" s="76">
        <v>4.1</v>
      </c>
      <c r="AW10" s="226"/>
      <c r="AX10" s="76"/>
      <c r="AY10" s="76"/>
      <c r="AZ10" s="76"/>
      <c r="BA10" s="76">
        <f aca="true" t="shared" si="15" ref="BA10:BA23">(AV10*0.02+AW10*0.02+AX10*0.02+AY10*0.02+AZ10*0.05)</f>
        <v>0.08199999999999999</v>
      </c>
      <c r="BB10" s="227">
        <f aca="true" t="shared" si="16" ref="BB10:BB23">BA10*100/13</f>
        <v>0.6307692307692307</v>
      </c>
    </row>
    <row r="11" spans="2:54" ht="17.25" customHeight="1" thickBot="1" thickTop="1">
      <c r="B11" s="52">
        <v>3</v>
      </c>
      <c r="C11" s="55"/>
      <c r="D11" s="76" t="s">
        <v>180</v>
      </c>
      <c r="E11" s="77"/>
      <c r="F11" s="78">
        <f t="shared" si="0"/>
        <v>3.184615384615385</v>
      </c>
      <c r="G11" s="79">
        <f t="shared" si="1"/>
        <v>3.7076923076923074</v>
      </c>
      <c r="H11" s="80">
        <f t="shared" si="2"/>
        <v>4.261538461538462</v>
      </c>
      <c r="I11" s="81">
        <f t="shared" si="3"/>
        <v>2.0115384615384615</v>
      </c>
      <c r="J11" s="55">
        <f t="shared" si="4"/>
        <v>0.676923076923077</v>
      </c>
      <c r="K11" s="82">
        <f t="shared" si="5"/>
        <v>2.7684615384615388</v>
      </c>
      <c r="L11" s="83">
        <v>23</v>
      </c>
      <c r="M11" s="84">
        <f aca="true" t="shared" si="17" ref="M11:M22">K11*0.7+L11*2/48+0.3</f>
        <v>3.19625641025641</v>
      </c>
      <c r="N11" s="249">
        <f t="shared" si="6"/>
        <v>3.1</v>
      </c>
      <c r="O11" s="226"/>
      <c r="P11" s="76">
        <v>4.3</v>
      </c>
      <c r="Q11" s="226">
        <v>3.2</v>
      </c>
      <c r="R11" s="76">
        <v>3.2</v>
      </c>
      <c r="S11" s="76">
        <v>2</v>
      </c>
      <c r="T11" s="76">
        <v>5</v>
      </c>
      <c r="U11" s="76">
        <f t="shared" si="7"/>
        <v>0.41400000000000003</v>
      </c>
      <c r="V11" s="227">
        <f t="shared" si="8"/>
        <v>3.184615384615385</v>
      </c>
      <c r="W11" s="226"/>
      <c r="X11" s="76">
        <v>4.3</v>
      </c>
      <c r="Y11" s="226">
        <v>2.5</v>
      </c>
      <c r="Z11" s="76">
        <v>3.3</v>
      </c>
      <c r="AA11" s="76">
        <v>4</v>
      </c>
      <c r="AB11" s="76">
        <v>4</v>
      </c>
      <c r="AC11" s="76">
        <f t="shared" si="9"/>
        <v>0.482</v>
      </c>
      <c r="AD11" s="227">
        <f t="shared" si="10"/>
        <v>3.7076923076923074</v>
      </c>
      <c r="AE11" s="226"/>
      <c r="AF11" s="76">
        <v>4.4</v>
      </c>
      <c r="AG11" s="226">
        <v>4</v>
      </c>
      <c r="AH11" s="76">
        <v>4.3</v>
      </c>
      <c r="AI11" s="76">
        <v>5</v>
      </c>
      <c r="AJ11" s="76">
        <v>4</v>
      </c>
      <c r="AK11" s="76">
        <f t="shared" si="11"/>
        <v>0.554</v>
      </c>
      <c r="AL11" s="227">
        <f t="shared" si="12"/>
        <v>4.261538461538462</v>
      </c>
      <c r="AM11" s="226"/>
      <c r="AN11" s="76">
        <v>4.325</v>
      </c>
      <c r="AO11" s="226"/>
      <c r="AP11" s="76"/>
      <c r="AQ11" s="76"/>
      <c r="AR11" s="76">
        <v>3.5</v>
      </c>
      <c r="AS11" s="76">
        <f t="shared" si="13"/>
        <v>0.2615</v>
      </c>
      <c r="AT11" s="227">
        <f t="shared" si="14"/>
        <v>2.0115384615384615</v>
      </c>
      <c r="AU11" s="226"/>
      <c r="AV11" s="76">
        <v>4.4</v>
      </c>
      <c r="AW11" s="226"/>
      <c r="AX11" s="76"/>
      <c r="AY11" s="76"/>
      <c r="AZ11" s="76"/>
      <c r="BA11" s="76">
        <f t="shared" si="15"/>
        <v>0.08800000000000001</v>
      </c>
      <c r="BB11" s="227">
        <f t="shared" si="16"/>
        <v>0.676923076923077</v>
      </c>
    </row>
    <row r="12" spans="2:54" ht="18.75" customHeight="1" thickBot="1" thickTop="1">
      <c r="B12" s="52">
        <v>4</v>
      </c>
      <c r="C12" s="55"/>
      <c r="D12" s="76" t="s">
        <v>181</v>
      </c>
      <c r="E12" s="77"/>
      <c r="F12" s="78">
        <f t="shared" si="0"/>
        <v>2.7076923076923074</v>
      </c>
      <c r="G12" s="79">
        <f t="shared" si="1"/>
        <v>3.9692307692307693</v>
      </c>
      <c r="H12" s="80">
        <f t="shared" si="2"/>
        <v>4.230769230769232</v>
      </c>
      <c r="I12" s="81">
        <f t="shared" si="3"/>
        <v>1.9653846153846155</v>
      </c>
      <c r="J12" s="55">
        <f t="shared" si="4"/>
        <v>0.6615384615384615</v>
      </c>
      <c r="K12" s="82">
        <f t="shared" si="5"/>
        <v>2.7069230769230765</v>
      </c>
      <c r="L12" s="83">
        <v>31</v>
      </c>
      <c r="M12" s="84">
        <f t="shared" si="17"/>
        <v>3.4865128205128197</v>
      </c>
      <c r="N12" s="249">
        <f t="shared" si="6"/>
        <v>3.4</v>
      </c>
      <c r="O12" s="226"/>
      <c r="P12" s="76">
        <v>4.3</v>
      </c>
      <c r="Q12" s="226">
        <v>3.3</v>
      </c>
      <c r="R12" s="76">
        <v>0</v>
      </c>
      <c r="S12" s="76">
        <v>2</v>
      </c>
      <c r="T12" s="76">
        <v>5</v>
      </c>
      <c r="U12" s="76">
        <f t="shared" si="7"/>
        <v>0.352</v>
      </c>
      <c r="V12" s="227">
        <f t="shared" si="8"/>
        <v>2.7076923076923074</v>
      </c>
      <c r="W12" s="226"/>
      <c r="X12" s="76">
        <v>3.9</v>
      </c>
      <c r="Y12" s="226">
        <v>3.9</v>
      </c>
      <c r="Z12" s="76">
        <v>4</v>
      </c>
      <c r="AA12" s="76">
        <v>4</v>
      </c>
      <c r="AB12" s="76">
        <v>4</v>
      </c>
      <c r="AC12" s="76">
        <f t="shared" si="9"/>
        <v>0.516</v>
      </c>
      <c r="AD12" s="227">
        <f t="shared" si="10"/>
        <v>3.9692307692307693</v>
      </c>
      <c r="AE12" s="226"/>
      <c r="AF12" s="76">
        <v>4.3</v>
      </c>
      <c r="AG12" s="226">
        <v>4</v>
      </c>
      <c r="AH12" s="76">
        <v>4.2</v>
      </c>
      <c r="AI12" s="76">
        <v>5</v>
      </c>
      <c r="AJ12" s="76">
        <v>4</v>
      </c>
      <c r="AK12" s="76">
        <f t="shared" si="11"/>
        <v>0.55</v>
      </c>
      <c r="AL12" s="227">
        <f t="shared" si="12"/>
        <v>4.230769230769232</v>
      </c>
      <c r="AM12" s="226"/>
      <c r="AN12" s="76">
        <v>4.025</v>
      </c>
      <c r="AO12" s="226"/>
      <c r="AP12" s="76"/>
      <c r="AQ12" s="76"/>
      <c r="AR12" s="76">
        <v>3.5</v>
      </c>
      <c r="AS12" s="76">
        <f t="shared" si="13"/>
        <v>0.2555</v>
      </c>
      <c r="AT12" s="227">
        <f t="shared" si="14"/>
        <v>1.9653846153846155</v>
      </c>
      <c r="AU12" s="226"/>
      <c r="AV12" s="76">
        <v>4.3</v>
      </c>
      <c r="AW12" s="226"/>
      <c r="AX12" s="76"/>
      <c r="AY12" s="76"/>
      <c r="AZ12" s="76"/>
      <c r="BA12" s="76">
        <f t="shared" si="15"/>
        <v>0.086</v>
      </c>
      <c r="BB12" s="227">
        <f t="shared" si="16"/>
        <v>0.6615384615384615</v>
      </c>
    </row>
    <row r="13" spans="2:54" ht="18.75" customHeight="1" thickBot="1" thickTop="1">
      <c r="B13" s="52">
        <v>5</v>
      </c>
      <c r="C13" s="55"/>
      <c r="D13" s="76" t="s">
        <v>182</v>
      </c>
      <c r="E13" s="77"/>
      <c r="F13" s="78">
        <f t="shared" si="0"/>
        <v>3.0461538461538464</v>
      </c>
      <c r="G13" s="79">
        <f t="shared" si="1"/>
        <v>3.5384615384615383</v>
      </c>
      <c r="H13" s="80">
        <f t="shared" si="2"/>
        <v>4.261538461538462</v>
      </c>
      <c r="I13" s="81">
        <f t="shared" si="3"/>
        <v>2.003846153846154</v>
      </c>
      <c r="J13" s="55">
        <f t="shared" si="4"/>
        <v>0.676923076923077</v>
      </c>
      <c r="K13" s="82">
        <f t="shared" si="5"/>
        <v>2.7053846153846157</v>
      </c>
      <c r="L13" s="83">
        <v>35</v>
      </c>
      <c r="M13" s="84">
        <f t="shared" si="17"/>
        <v>3.652102564102564</v>
      </c>
      <c r="N13" s="249">
        <f t="shared" si="6"/>
        <v>3.6</v>
      </c>
      <c r="O13" s="226"/>
      <c r="P13" s="76">
        <v>3.8</v>
      </c>
      <c r="Q13" s="226">
        <v>2</v>
      </c>
      <c r="R13" s="76">
        <v>4</v>
      </c>
      <c r="S13" s="76">
        <v>2</v>
      </c>
      <c r="T13" s="76">
        <v>5</v>
      </c>
      <c r="U13" s="76">
        <f t="shared" si="7"/>
        <v>0.396</v>
      </c>
      <c r="V13" s="227">
        <f t="shared" si="8"/>
        <v>3.0461538461538464</v>
      </c>
      <c r="W13" s="226"/>
      <c r="X13" s="76">
        <v>4.5</v>
      </c>
      <c r="Y13" s="226">
        <v>4.5</v>
      </c>
      <c r="Z13" s="76"/>
      <c r="AA13" s="76">
        <v>4</v>
      </c>
      <c r="AB13" s="76">
        <v>4</v>
      </c>
      <c r="AC13" s="76">
        <f t="shared" si="9"/>
        <v>0.45999999999999996</v>
      </c>
      <c r="AD13" s="227">
        <f t="shared" si="10"/>
        <v>3.5384615384615383</v>
      </c>
      <c r="AE13" s="226"/>
      <c r="AF13" s="76">
        <v>4.4</v>
      </c>
      <c r="AG13" s="226">
        <v>4</v>
      </c>
      <c r="AH13" s="76">
        <v>4.3</v>
      </c>
      <c r="AI13" s="76">
        <v>5</v>
      </c>
      <c r="AJ13" s="76">
        <v>4</v>
      </c>
      <c r="AK13" s="76">
        <f t="shared" si="11"/>
        <v>0.554</v>
      </c>
      <c r="AL13" s="227">
        <f t="shared" si="12"/>
        <v>4.261538461538462</v>
      </c>
      <c r="AM13" s="226"/>
      <c r="AN13" s="76">
        <v>4.275</v>
      </c>
      <c r="AO13" s="226"/>
      <c r="AP13" s="76"/>
      <c r="AQ13" s="76"/>
      <c r="AR13" s="76">
        <v>3.5</v>
      </c>
      <c r="AS13" s="76">
        <f t="shared" si="13"/>
        <v>0.2605</v>
      </c>
      <c r="AT13" s="227">
        <f t="shared" si="14"/>
        <v>2.003846153846154</v>
      </c>
      <c r="AU13" s="226"/>
      <c r="AV13" s="76">
        <v>4.4</v>
      </c>
      <c r="AW13" s="226"/>
      <c r="AX13" s="76"/>
      <c r="AY13" s="76"/>
      <c r="AZ13" s="76"/>
      <c r="BA13" s="76">
        <f t="shared" si="15"/>
        <v>0.08800000000000001</v>
      </c>
      <c r="BB13" s="227">
        <f t="shared" si="16"/>
        <v>0.676923076923077</v>
      </c>
    </row>
    <row r="14" spans="1:118" s="230" customFormat="1" ht="18.75" customHeight="1" thickBot="1" thickTop="1">
      <c r="A14" s="228"/>
      <c r="B14" s="228">
        <v>6</v>
      </c>
      <c r="C14" s="36"/>
      <c r="D14" s="37" t="s">
        <v>183</v>
      </c>
      <c r="E14" s="38"/>
      <c r="F14" s="39">
        <f t="shared" si="0"/>
        <v>0</v>
      </c>
      <c r="G14" s="40">
        <f t="shared" si="1"/>
        <v>0</v>
      </c>
      <c r="H14" s="41">
        <f t="shared" si="2"/>
        <v>0</v>
      </c>
      <c r="I14" s="42">
        <f t="shared" si="3"/>
        <v>0</v>
      </c>
      <c r="J14" s="36">
        <f t="shared" si="4"/>
        <v>0</v>
      </c>
      <c r="K14" s="82">
        <f t="shared" si="5"/>
        <v>0</v>
      </c>
      <c r="L14" s="44"/>
      <c r="M14" s="84">
        <f t="shared" si="17"/>
        <v>0.3</v>
      </c>
      <c r="N14" s="249">
        <f t="shared" si="6"/>
        <v>0.3</v>
      </c>
      <c r="O14" s="229"/>
      <c r="P14" s="76"/>
      <c r="Q14" s="229"/>
      <c r="R14" s="37"/>
      <c r="S14" s="37"/>
      <c r="T14" s="37"/>
      <c r="U14" s="76"/>
      <c r="V14" s="227"/>
      <c r="W14" s="229"/>
      <c r="X14" s="76"/>
      <c r="Y14" s="229"/>
      <c r="Z14" s="37"/>
      <c r="AA14" s="37"/>
      <c r="AB14" s="37"/>
      <c r="AC14" s="76"/>
      <c r="AD14" s="227"/>
      <c r="AE14" s="229"/>
      <c r="AF14" s="37"/>
      <c r="AG14" s="226"/>
      <c r="AH14" s="37"/>
      <c r="AI14" s="37"/>
      <c r="AJ14" s="37"/>
      <c r="AK14" s="76"/>
      <c r="AL14" s="227"/>
      <c r="AM14" s="229"/>
      <c r="AN14" s="76"/>
      <c r="AO14" s="229"/>
      <c r="AP14" s="37"/>
      <c r="AQ14" s="37"/>
      <c r="AR14" s="37"/>
      <c r="AS14" s="76"/>
      <c r="AT14" s="227"/>
      <c r="AU14" s="229"/>
      <c r="AV14" s="76"/>
      <c r="AW14" s="229"/>
      <c r="AX14" s="37"/>
      <c r="AY14" s="37"/>
      <c r="AZ14" s="37"/>
      <c r="BA14" s="76"/>
      <c r="BB14" s="227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</row>
    <row r="15" spans="2:54" ht="18.75" customHeight="1" thickBot="1" thickTop="1">
      <c r="B15" s="52">
        <v>7</v>
      </c>
      <c r="C15" s="55"/>
      <c r="D15" s="76" t="s">
        <v>184</v>
      </c>
      <c r="E15" s="77"/>
      <c r="F15" s="78">
        <f t="shared" si="0"/>
        <v>3.176923076923077</v>
      </c>
      <c r="G15" s="79">
        <f t="shared" si="1"/>
        <v>0.9230769230769231</v>
      </c>
      <c r="H15" s="80">
        <f t="shared" si="2"/>
        <v>0.6153846153846154</v>
      </c>
      <c r="I15" s="81">
        <f t="shared" si="3"/>
        <v>0.14615384615384613</v>
      </c>
      <c r="J15" s="55">
        <f t="shared" si="4"/>
        <v>0</v>
      </c>
      <c r="K15" s="82">
        <f t="shared" si="5"/>
        <v>0.9723076923076925</v>
      </c>
      <c r="L15" s="83"/>
      <c r="M15" s="84">
        <f t="shared" si="17"/>
        <v>0.9806153846153847</v>
      </c>
      <c r="N15" s="249">
        <f t="shared" si="6"/>
        <v>0.9</v>
      </c>
      <c r="O15" s="226"/>
      <c r="P15" s="76">
        <v>3.8</v>
      </c>
      <c r="Q15" s="226">
        <v>2.5</v>
      </c>
      <c r="R15" s="76">
        <v>3.6</v>
      </c>
      <c r="S15" s="76">
        <v>2.5</v>
      </c>
      <c r="T15" s="76">
        <v>4.5</v>
      </c>
      <c r="U15" s="76">
        <f t="shared" si="7"/>
        <v>0.41300000000000003</v>
      </c>
      <c r="V15" s="227">
        <f t="shared" si="8"/>
        <v>3.176923076923077</v>
      </c>
      <c r="W15" s="226"/>
      <c r="X15" s="226">
        <v>0</v>
      </c>
      <c r="Y15" s="226"/>
      <c r="Z15" s="76">
        <v>0</v>
      </c>
      <c r="AA15" s="76">
        <v>4</v>
      </c>
      <c r="AB15" s="76"/>
      <c r="AC15" s="76">
        <f t="shared" si="9"/>
        <v>0.12</v>
      </c>
      <c r="AD15" s="227">
        <f t="shared" si="10"/>
        <v>0.9230769230769231</v>
      </c>
      <c r="AE15" s="226"/>
      <c r="AF15" s="226">
        <v>0</v>
      </c>
      <c r="AG15" s="226">
        <v>4</v>
      </c>
      <c r="AH15" s="76"/>
      <c r="AI15" s="76"/>
      <c r="AJ15" s="76"/>
      <c r="AK15" s="76">
        <f t="shared" si="11"/>
        <v>0.08</v>
      </c>
      <c r="AL15" s="227">
        <f t="shared" si="12"/>
        <v>0.6153846153846154</v>
      </c>
      <c r="AM15" s="226"/>
      <c r="AN15" s="76">
        <v>0.95</v>
      </c>
      <c r="AO15" s="226"/>
      <c r="AP15" s="76"/>
      <c r="AQ15" s="76"/>
      <c r="AR15" s="76"/>
      <c r="AS15" s="76">
        <f t="shared" si="13"/>
        <v>0.019</v>
      </c>
      <c r="AT15" s="227">
        <f t="shared" si="14"/>
        <v>0.14615384615384613</v>
      </c>
      <c r="AU15" s="226"/>
      <c r="AV15" s="226">
        <v>0</v>
      </c>
      <c r="AW15" s="226"/>
      <c r="AX15" s="76"/>
      <c r="AY15" s="76"/>
      <c r="AZ15" s="76"/>
      <c r="BA15" s="76">
        <f t="shared" si="15"/>
        <v>0</v>
      </c>
      <c r="BB15" s="227">
        <f t="shared" si="16"/>
        <v>0</v>
      </c>
    </row>
    <row r="16" spans="2:54" ht="18.75" customHeight="1" thickBot="1" thickTop="1">
      <c r="B16" s="52">
        <v>8</v>
      </c>
      <c r="C16" s="55"/>
      <c r="D16" s="76" t="s">
        <v>185</v>
      </c>
      <c r="E16" s="77"/>
      <c r="F16" s="78">
        <f t="shared" si="0"/>
        <v>3.0076923076923077</v>
      </c>
      <c r="G16" s="79">
        <f t="shared" si="1"/>
        <v>2.1999999999999997</v>
      </c>
      <c r="H16" s="80">
        <f t="shared" si="2"/>
        <v>2.769230769230769</v>
      </c>
      <c r="I16" s="81">
        <f t="shared" si="3"/>
        <v>0.6846153846153846</v>
      </c>
      <c r="J16" s="55">
        <f t="shared" si="4"/>
        <v>0.7230769230769231</v>
      </c>
      <c r="K16" s="82">
        <f t="shared" si="5"/>
        <v>1.8769230769230767</v>
      </c>
      <c r="L16" s="83">
        <v>34</v>
      </c>
      <c r="M16" s="84">
        <f t="shared" si="17"/>
        <v>3.0305128205128202</v>
      </c>
      <c r="N16" s="249">
        <f t="shared" si="6"/>
        <v>3</v>
      </c>
      <c r="O16" s="226"/>
      <c r="P16" s="76">
        <v>4.3</v>
      </c>
      <c r="Q16" s="226">
        <v>2.5</v>
      </c>
      <c r="R16" s="76">
        <v>2</v>
      </c>
      <c r="S16" s="76">
        <v>2.5</v>
      </c>
      <c r="T16" s="76">
        <v>4.5</v>
      </c>
      <c r="U16" s="76">
        <f t="shared" si="7"/>
        <v>0.391</v>
      </c>
      <c r="V16" s="227">
        <f t="shared" si="8"/>
        <v>3.0076923076923077</v>
      </c>
      <c r="W16" s="226"/>
      <c r="X16" s="76">
        <v>4.5</v>
      </c>
      <c r="Y16" s="226">
        <v>3.8</v>
      </c>
      <c r="Z16" s="76">
        <v>0</v>
      </c>
      <c r="AA16" s="76">
        <v>4</v>
      </c>
      <c r="AB16" s="76"/>
      <c r="AC16" s="76">
        <f t="shared" si="9"/>
        <v>0.286</v>
      </c>
      <c r="AD16" s="227">
        <f t="shared" si="10"/>
        <v>2.1999999999999997</v>
      </c>
      <c r="AE16" s="226"/>
      <c r="AF16" s="76">
        <v>4.7</v>
      </c>
      <c r="AG16" s="226">
        <v>4</v>
      </c>
      <c r="AH16" s="76">
        <v>4.3</v>
      </c>
      <c r="AI16" s="76">
        <v>5</v>
      </c>
      <c r="AJ16" s="76"/>
      <c r="AK16" s="76">
        <f t="shared" si="11"/>
        <v>0.36</v>
      </c>
      <c r="AL16" s="227">
        <f t="shared" si="12"/>
        <v>2.769230769230769</v>
      </c>
      <c r="AM16" s="226"/>
      <c r="AN16" s="76">
        <v>4.45</v>
      </c>
      <c r="AO16" s="226"/>
      <c r="AP16" s="76"/>
      <c r="AQ16" s="76"/>
      <c r="AR16" s="76"/>
      <c r="AS16" s="76">
        <f t="shared" si="13"/>
        <v>0.08900000000000001</v>
      </c>
      <c r="AT16" s="227">
        <f t="shared" si="14"/>
        <v>0.6846153846153846</v>
      </c>
      <c r="AU16" s="226"/>
      <c r="AV16" s="76">
        <v>4.7</v>
      </c>
      <c r="AW16" s="226"/>
      <c r="AX16" s="76"/>
      <c r="AY16" s="76"/>
      <c r="AZ16" s="76"/>
      <c r="BA16" s="76">
        <f t="shared" si="15"/>
        <v>0.094</v>
      </c>
      <c r="BB16" s="227">
        <f t="shared" si="16"/>
        <v>0.7230769230769231</v>
      </c>
    </row>
    <row r="17" spans="1:54" ht="18.75" customHeight="1" thickBot="1" thickTop="1">
      <c r="A17" s="198"/>
      <c r="B17" s="52">
        <v>9</v>
      </c>
      <c r="C17" s="55"/>
      <c r="D17" s="76" t="s">
        <v>186</v>
      </c>
      <c r="E17" s="77"/>
      <c r="F17" s="78">
        <f t="shared" si="0"/>
        <v>3.161538461538462</v>
      </c>
      <c r="G17" s="79">
        <f t="shared" si="1"/>
        <v>2.2307692307692304</v>
      </c>
      <c r="H17" s="80">
        <f t="shared" si="2"/>
        <v>2.7076923076923074</v>
      </c>
      <c r="I17" s="81">
        <f t="shared" si="3"/>
        <v>0.6192307692307693</v>
      </c>
      <c r="J17" s="55">
        <v>1.2</v>
      </c>
      <c r="K17" s="82">
        <f t="shared" si="5"/>
        <v>1.9838461538461538</v>
      </c>
      <c r="L17" s="83">
        <v>33</v>
      </c>
      <c r="M17" s="84">
        <f t="shared" si="17"/>
        <v>3.0636923076923077</v>
      </c>
      <c r="N17" s="249">
        <f t="shared" si="6"/>
        <v>3</v>
      </c>
      <c r="O17" s="226"/>
      <c r="P17" s="76">
        <v>3</v>
      </c>
      <c r="Q17" s="226">
        <v>2.5</v>
      </c>
      <c r="R17" s="76">
        <v>4.3</v>
      </c>
      <c r="S17" s="76">
        <v>2.5</v>
      </c>
      <c r="T17" s="76">
        <v>4.5</v>
      </c>
      <c r="U17" s="76">
        <f t="shared" si="7"/>
        <v>0.41100000000000003</v>
      </c>
      <c r="V17" s="227">
        <f t="shared" si="8"/>
        <v>3.161538461538462</v>
      </c>
      <c r="W17" s="226"/>
      <c r="X17" s="76">
        <v>4.5</v>
      </c>
      <c r="Y17" s="226">
        <v>4</v>
      </c>
      <c r="Z17" s="76">
        <v>0</v>
      </c>
      <c r="AA17" s="76">
        <v>4</v>
      </c>
      <c r="AB17" s="76"/>
      <c r="AC17" s="76">
        <f t="shared" si="9"/>
        <v>0.29</v>
      </c>
      <c r="AD17" s="227">
        <f t="shared" si="10"/>
        <v>2.2307692307692304</v>
      </c>
      <c r="AE17" s="226"/>
      <c r="AF17" s="76">
        <v>4.1</v>
      </c>
      <c r="AG17" s="226">
        <v>4</v>
      </c>
      <c r="AH17" s="76">
        <v>4.5</v>
      </c>
      <c r="AI17" s="76">
        <v>5</v>
      </c>
      <c r="AJ17" s="76"/>
      <c r="AK17" s="76">
        <f t="shared" si="11"/>
        <v>0.352</v>
      </c>
      <c r="AL17" s="227">
        <f t="shared" si="12"/>
        <v>2.7076923076923074</v>
      </c>
      <c r="AM17" s="226"/>
      <c r="AN17" s="76">
        <v>4.025</v>
      </c>
      <c r="AO17" s="226"/>
      <c r="AP17" s="76"/>
      <c r="AQ17" s="76"/>
      <c r="AR17" s="76"/>
      <c r="AS17" s="76">
        <f t="shared" si="13"/>
        <v>0.0805</v>
      </c>
      <c r="AT17" s="227">
        <f t="shared" si="14"/>
        <v>0.6192307692307693</v>
      </c>
      <c r="AU17" s="226"/>
      <c r="AV17" s="76">
        <v>4.1</v>
      </c>
      <c r="AW17" s="226"/>
      <c r="AX17" s="76"/>
      <c r="AY17" s="76"/>
      <c r="AZ17" s="76"/>
      <c r="BA17" s="76">
        <f t="shared" si="15"/>
        <v>0.08199999999999999</v>
      </c>
      <c r="BB17" s="227">
        <f t="shared" si="16"/>
        <v>0.6307692307692307</v>
      </c>
    </row>
    <row r="18" spans="2:54" ht="18.75" customHeight="1" thickBot="1" thickTop="1">
      <c r="B18" s="52">
        <v>10</v>
      </c>
      <c r="C18" s="55"/>
      <c r="D18" s="76" t="s">
        <v>187</v>
      </c>
      <c r="E18" s="77"/>
      <c r="F18" s="78">
        <f t="shared" si="0"/>
        <v>2.423076923076923</v>
      </c>
      <c r="G18" s="79">
        <f t="shared" si="1"/>
        <v>0</v>
      </c>
      <c r="H18" s="80">
        <f t="shared" si="2"/>
        <v>0</v>
      </c>
      <c r="I18" s="81">
        <f t="shared" si="3"/>
        <v>0</v>
      </c>
      <c r="J18" s="55">
        <f t="shared" si="4"/>
        <v>0</v>
      </c>
      <c r="K18" s="82">
        <f t="shared" si="5"/>
        <v>0.48461538461538456</v>
      </c>
      <c r="L18" s="83"/>
      <c r="M18" s="84">
        <f t="shared" si="17"/>
        <v>0.6392307692307692</v>
      </c>
      <c r="N18" s="249">
        <f t="shared" si="6"/>
        <v>0.6</v>
      </c>
      <c r="O18" s="226"/>
      <c r="P18" s="226">
        <v>0</v>
      </c>
      <c r="Q18" s="226">
        <v>3</v>
      </c>
      <c r="R18" s="76">
        <v>2</v>
      </c>
      <c r="S18" s="76">
        <v>2.5</v>
      </c>
      <c r="T18" s="76">
        <v>4.5</v>
      </c>
      <c r="U18" s="76">
        <f t="shared" si="7"/>
        <v>0.315</v>
      </c>
      <c r="V18" s="227">
        <f t="shared" si="8"/>
        <v>2.423076923076923</v>
      </c>
      <c r="W18" s="226"/>
      <c r="X18" s="226">
        <v>0</v>
      </c>
      <c r="Y18" s="226">
        <v>0</v>
      </c>
      <c r="Z18" s="76">
        <v>0</v>
      </c>
      <c r="AA18" s="76"/>
      <c r="AB18" s="76"/>
      <c r="AC18" s="76">
        <f t="shared" si="9"/>
        <v>0</v>
      </c>
      <c r="AD18" s="227">
        <f t="shared" si="10"/>
        <v>0</v>
      </c>
      <c r="AE18" s="226"/>
      <c r="AF18" s="76">
        <v>0</v>
      </c>
      <c r="AG18" s="226">
        <v>0</v>
      </c>
      <c r="AH18" s="76"/>
      <c r="AI18" s="76"/>
      <c r="AJ18" s="76"/>
      <c r="AK18" s="76">
        <f t="shared" si="11"/>
        <v>0</v>
      </c>
      <c r="AL18" s="227">
        <f t="shared" si="12"/>
        <v>0</v>
      </c>
      <c r="AM18" s="226"/>
      <c r="AN18" s="76">
        <v>0</v>
      </c>
      <c r="AO18" s="226"/>
      <c r="AP18" s="76"/>
      <c r="AQ18" s="76"/>
      <c r="AR18" s="76"/>
      <c r="AS18" s="76">
        <f t="shared" si="13"/>
        <v>0</v>
      </c>
      <c r="AT18" s="227">
        <f t="shared" si="14"/>
        <v>0</v>
      </c>
      <c r="AU18" s="226"/>
      <c r="AV18" s="76">
        <v>0</v>
      </c>
      <c r="AW18" s="226"/>
      <c r="AX18" s="76"/>
      <c r="AY18" s="76"/>
      <c r="AZ18" s="76"/>
      <c r="BA18" s="76">
        <f t="shared" si="15"/>
        <v>0</v>
      </c>
      <c r="BB18" s="227">
        <f t="shared" si="16"/>
        <v>0</v>
      </c>
    </row>
    <row r="19" spans="2:54" ht="18.75" customHeight="1" thickBot="1" thickTop="1">
      <c r="B19" s="52">
        <v>11</v>
      </c>
      <c r="C19" s="55"/>
      <c r="D19" s="76" t="s">
        <v>188</v>
      </c>
      <c r="E19" s="77"/>
      <c r="F19" s="238">
        <f t="shared" si="0"/>
        <v>3.592307692307692</v>
      </c>
      <c r="G19" s="239">
        <f t="shared" si="1"/>
        <v>2.7692307692307696</v>
      </c>
      <c r="H19" s="240">
        <f t="shared" si="2"/>
        <v>3.161538461538462</v>
      </c>
      <c r="I19" s="241">
        <f t="shared" si="3"/>
        <v>1.4153846153846152</v>
      </c>
      <c r="J19" s="242">
        <f t="shared" si="4"/>
        <v>0.6153846153846154</v>
      </c>
      <c r="K19" s="243">
        <f t="shared" si="5"/>
        <v>2.310769230769231</v>
      </c>
      <c r="L19" s="244">
        <v>26</v>
      </c>
      <c r="M19" s="237">
        <f t="shared" si="17"/>
        <v>3.0008717948717947</v>
      </c>
      <c r="N19" s="249">
        <f t="shared" si="6"/>
        <v>3</v>
      </c>
      <c r="O19" s="226"/>
      <c r="P19" s="76">
        <v>3.8</v>
      </c>
      <c r="Q19" s="226">
        <v>2.5</v>
      </c>
      <c r="R19" s="76">
        <v>3.8</v>
      </c>
      <c r="S19" s="76">
        <v>3.5</v>
      </c>
      <c r="T19" s="76">
        <v>4.5</v>
      </c>
      <c r="U19" s="76">
        <f t="shared" si="7"/>
        <v>0.46699999999999997</v>
      </c>
      <c r="V19" s="227">
        <f t="shared" si="8"/>
        <v>3.592307692307692</v>
      </c>
      <c r="W19" s="226"/>
      <c r="X19" s="76">
        <v>4</v>
      </c>
      <c r="Y19" s="226">
        <v>2.5</v>
      </c>
      <c r="Z19" s="76">
        <v>3</v>
      </c>
      <c r="AA19" s="76">
        <v>3</v>
      </c>
      <c r="AB19" s="76">
        <v>2</v>
      </c>
      <c r="AC19" s="76">
        <f t="shared" si="9"/>
        <v>0.36000000000000004</v>
      </c>
      <c r="AD19" s="227">
        <f t="shared" si="10"/>
        <v>2.7692307692307696</v>
      </c>
      <c r="AE19" s="226"/>
      <c r="AF19" s="76">
        <v>4</v>
      </c>
      <c r="AG19" s="226">
        <v>4</v>
      </c>
      <c r="AH19" s="76">
        <v>4.3</v>
      </c>
      <c r="AI19" s="76">
        <v>0</v>
      </c>
      <c r="AJ19" s="76">
        <v>3.3</v>
      </c>
      <c r="AK19" s="76">
        <f t="shared" si="11"/>
        <v>0.41100000000000003</v>
      </c>
      <c r="AL19" s="227">
        <f t="shared" si="12"/>
        <v>3.161538461538462</v>
      </c>
      <c r="AM19" s="226"/>
      <c r="AN19" s="76">
        <v>3.95</v>
      </c>
      <c r="AO19" s="226"/>
      <c r="AP19" s="76"/>
      <c r="AQ19" s="76"/>
      <c r="AR19" s="76">
        <v>2.1</v>
      </c>
      <c r="AS19" s="76">
        <f t="shared" si="13"/>
        <v>0.184</v>
      </c>
      <c r="AT19" s="227">
        <f t="shared" si="14"/>
        <v>1.4153846153846152</v>
      </c>
      <c r="AU19" s="226"/>
      <c r="AV19" s="76">
        <v>4</v>
      </c>
      <c r="AW19" s="226"/>
      <c r="AX19" s="76"/>
      <c r="AY19" s="76"/>
      <c r="AZ19" s="76"/>
      <c r="BA19" s="76">
        <f t="shared" si="15"/>
        <v>0.08</v>
      </c>
      <c r="BB19" s="227">
        <f t="shared" si="16"/>
        <v>0.6153846153846154</v>
      </c>
    </row>
    <row r="20" spans="2:54" ht="18.75" customHeight="1" thickBot="1" thickTop="1">
      <c r="B20" s="52">
        <v>12</v>
      </c>
      <c r="C20" s="55"/>
      <c r="D20" s="76" t="s">
        <v>189</v>
      </c>
      <c r="E20" s="77"/>
      <c r="F20" s="238">
        <f t="shared" si="0"/>
        <v>3.576923076923077</v>
      </c>
      <c r="G20" s="239">
        <f t="shared" si="1"/>
        <v>2.923076923076924</v>
      </c>
      <c r="H20" s="240">
        <f t="shared" si="2"/>
        <v>1.8846153846153846</v>
      </c>
      <c r="I20" s="241">
        <f t="shared" si="3"/>
        <v>1.2692307692307692</v>
      </c>
      <c r="J20" s="242">
        <f t="shared" si="4"/>
        <v>0.5846153846153845</v>
      </c>
      <c r="K20" s="243">
        <f t="shared" si="5"/>
        <v>2.0476923076923077</v>
      </c>
      <c r="L20" s="244">
        <v>14</v>
      </c>
      <c r="M20" s="237">
        <f>K20*0.7+L20*2/45+0.3</f>
        <v>2.355606837606837</v>
      </c>
      <c r="N20" s="249">
        <f t="shared" si="6"/>
        <v>2.3</v>
      </c>
      <c r="O20" s="226"/>
      <c r="P20" s="76">
        <v>4</v>
      </c>
      <c r="Q20" s="226">
        <v>2.5</v>
      </c>
      <c r="R20" s="76">
        <v>3.5</v>
      </c>
      <c r="S20" s="76">
        <v>3.5</v>
      </c>
      <c r="T20" s="76">
        <v>4.5</v>
      </c>
      <c r="U20" s="76">
        <f t="shared" si="7"/>
        <v>0.46499999999999997</v>
      </c>
      <c r="V20" s="227">
        <f t="shared" si="8"/>
        <v>3.576923076923077</v>
      </c>
      <c r="W20" s="226"/>
      <c r="X20" s="76">
        <v>4.2</v>
      </c>
      <c r="Y20" s="226">
        <v>3.8</v>
      </c>
      <c r="Z20" s="76">
        <v>2.5</v>
      </c>
      <c r="AA20" s="76">
        <v>3</v>
      </c>
      <c r="AB20" s="76">
        <v>2</v>
      </c>
      <c r="AC20" s="76">
        <f t="shared" si="9"/>
        <v>0.38000000000000006</v>
      </c>
      <c r="AD20" s="227">
        <f t="shared" si="10"/>
        <v>2.923076923076924</v>
      </c>
      <c r="AE20" s="226"/>
      <c r="AF20" s="76"/>
      <c r="AG20" s="226">
        <v>4</v>
      </c>
      <c r="AH20" s="76"/>
      <c r="AI20" s="76">
        <v>0</v>
      </c>
      <c r="AJ20" s="76">
        <v>3.3</v>
      </c>
      <c r="AK20" s="76">
        <f t="shared" si="11"/>
        <v>0.245</v>
      </c>
      <c r="AL20" s="227">
        <f t="shared" si="12"/>
        <v>1.8846153846153846</v>
      </c>
      <c r="AM20" s="226"/>
      <c r="AN20" s="76">
        <v>3</v>
      </c>
      <c r="AO20" s="226"/>
      <c r="AP20" s="76"/>
      <c r="AQ20" s="76"/>
      <c r="AR20" s="76">
        <v>2.1</v>
      </c>
      <c r="AS20" s="76">
        <f t="shared" si="13"/>
        <v>0.165</v>
      </c>
      <c r="AT20" s="227">
        <f t="shared" si="14"/>
        <v>1.2692307692307692</v>
      </c>
      <c r="AU20" s="226"/>
      <c r="AV20" s="76">
        <v>3.8</v>
      </c>
      <c r="AW20" s="226"/>
      <c r="AX20" s="76"/>
      <c r="AY20" s="76"/>
      <c r="AZ20" s="76"/>
      <c r="BA20" s="76">
        <f t="shared" si="15"/>
        <v>0.076</v>
      </c>
      <c r="BB20" s="227">
        <f t="shared" si="16"/>
        <v>0.5846153846153845</v>
      </c>
    </row>
    <row r="21" spans="2:54" ht="18.75" customHeight="1" thickBot="1" thickTop="1">
      <c r="B21" s="52">
        <v>13</v>
      </c>
      <c r="C21" s="55"/>
      <c r="D21" s="76" t="s">
        <v>190</v>
      </c>
      <c r="E21" s="77"/>
      <c r="F21" s="238">
        <f t="shared" si="0"/>
        <v>3.592307692307692</v>
      </c>
      <c r="G21" s="239">
        <f t="shared" si="1"/>
        <v>3.0307692307692307</v>
      </c>
      <c r="H21" s="240">
        <f t="shared" si="2"/>
        <v>3.053846153846154</v>
      </c>
      <c r="I21" s="241">
        <f t="shared" si="3"/>
        <v>0.953846153846154</v>
      </c>
      <c r="J21" s="242">
        <f t="shared" si="4"/>
        <v>0.5846153846153845</v>
      </c>
      <c r="K21" s="243">
        <f t="shared" si="5"/>
        <v>2.2430769230769227</v>
      </c>
      <c r="L21" s="244">
        <v>29</v>
      </c>
      <c r="M21" s="237">
        <f t="shared" si="17"/>
        <v>3.078487179487179</v>
      </c>
      <c r="N21" s="249">
        <f t="shared" si="6"/>
        <v>3</v>
      </c>
      <c r="O21" s="226"/>
      <c r="P21" s="76">
        <v>4</v>
      </c>
      <c r="Q21" s="226">
        <v>2.5</v>
      </c>
      <c r="R21" s="76">
        <v>3.6</v>
      </c>
      <c r="S21" s="76">
        <v>3.5</v>
      </c>
      <c r="T21" s="76">
        <v>4.5</v>
      </c>
      <c r="U21" s="76">
        <f t="shared" si="7"/>
        <v>0.46699999999999997</v>
      </c>
      <c r="V21" s="227">
        <f t="shared" si="8"/>
        <v>3.592307692307692</v>
      </c>
      <c r="W21" s="226"/>
      <c r="X21" s="76">
        <v>3.7</v>
      </c>
      <c r="Y21" s="226">
        <v>4.5</v>
      </c>
      <c r="Z21" s="76">
        <v>3</v>
      </c>
      <c r="AA21" s="76">
        <v>3</v>
      </c>
      <c r="AB21" s="76">
        <v>2</v>
      </c>
      <c r="AC21" s="76">
        <f t="shared" si="9"/>
        <v>0.394</v>
      </c>
      <c r="AD21" s="227">
        <f t="shared" si="10"/>
        <v>3.0307692307692307</v>
      </c>
      <c r="AE21" s="226"/>
      <c r="AF21" s="76">
        <v>3.8</v>
      </c>
      <c r="AG21" s="226">
        <v>4</v>
      </c>
      <c r="AH21" s="76">
        <v>3.8</v>
      </c>
      <c r="AI21" s="76">
        <v>0</v>
      </c>
      <c r="AJ21" s="76">
        <v>3.3</v>
      </c>
      <c r="AK21" s="76">
        <f t="shared" si="11"/>
        <v>0.397</v>
      </c>
      <c r="AL21" s="227">
        <f t="shared" si="12"/>
        <v>3.053846153846154</v>
      </c>
      <c r="AM21" s="226"/>
      <c r="AN21" s="76">
        <v>0.95</v>
      </c>
      <c r="AO21" s="226"/>
      <c r="AP21" s="76"/>
      <c r="AQ21" s="76"/>
      <c r="AR21" s="76">
        <v>2.1</v>
      </c>
      <c r="AS21" s="76">
        <f t="shared" si="13"/>
        <v>0.12400000000000001</v>
      </c>
      <c r="AT21" s="227">
        <f t="shared" si="14"/>
        <v>0.953846153846154</v>
      </c>
      <c r="AU21" s="226"/>
      <c r="AV21" s="76">
        <v>3.8</v>
      </c>
      <c r="AW21" s="226"/>
      <c r="AX21" s="76"/>
      <c r="AY21" s="76"/>
      <c r="AZ21" s="76"/>
      <c r="BA21" s="76">
        <f t="shared" si="15"/>
        <v>0.076</v>
      </c>
      <c r="BB21" s="227">
        <f t="shared" si="16"/>
        <v>0.5846153846153845</v>
      </c>
    </row>
    <row r="22" spans="2:54" ht="18.75" customHeight="1" thickBot="1" thickTop="1">
      <c r="B22" s="52">
        <v>14</v>
      </c>
      <c r="C22" s="55"/>
      <c r="D22" s="76" t="s">
        <v>191</v>
      </c>
      <c r="E22" s="77"/>
      <c r="F22" s="238">
        <f t="shared" si="0"/>
        <v>3.8076923076923075</v>
      </c>
      <c r="G22" s="239">
        <f t="shared" si="1"/>
        <v>2.8769230769230774</v>
      </c>
      <c r="H22" s="240">
        <f t="shared" si="2"/>
        <v>3.2230769230769236</v>
      </c>
      <c r="I22" s="241">
        <f t="shared" si="3"/>
        <v>0.9807692307692307</v>
      </c>
      <c r="J22" s="242">
        <f t="shared" si="4"/>
        <v>0</v>
      </c>
      <c r="K22" s="243">
        <f t="shared" si="5"/>
        <v>2.1776923076923076</v>
      </c>
      <c r="L22" s="244">
        <v>29</v>
      </c>
      <c r="M22" s="237">
        <f t="shared" si="17"/>
        <v>3.0327179487179485</v>
      </c>
      <c r="N22" s="249">
        <f t="shared" si="6"/>
        <v>3</v>
      </c>
      <c r="O22" s="226"/>
      <c r="P22" s="76">
        <v>4.5</v>
      </c>
      <c r="Q22" s="226">
        <v>2.5</v>
      </c>
      <c r="R22" s="76">
        <v>4.5</v>
      </c>
      <c r="S22" s="76">
        <v>3.5</v>
      </c>
      <c r="T22" s="76">
        <v>4.5</v>
      </c>
      <c r="U22" s="76">
        <f t="shared" si="7"/>
        <v>0.495</v>
      </c>
      <c r="V22" s="227">
        <f t="shared" si="8"/>
        <v>3.8076923076923075</v>
      </c>
      <c r="W22" s="226"/>
      <c r="X22" s="76">
        <v>3</v>
      </c>
      <c r="Y22" s="226">
        <v>3.7</v>
      </c>
      <c r="Z22" s="76">
        <v>3.5</v>
      </c>
      <c r="AA22" s="76">
        <v>3</v>
      </c>
      <c r="AB22" s="76">
        <v>2</v>
      </c>
      <c r="AC22" s="76">
        <f t="shared" si="9"/>
        <v>0.37400000000000005</v>
      </c>
      <c r="AD22" s="227">
        <f t="shared" si="10"/>
        <v>2.8769230769230774</v>
      </c>
      <c r="AE22" s="226"/>
      <c r="AF22" s="76">
        <v>4.4</v>
      </c>
      <c r="AG22" s="226">
        <v>4</v>
      </c>
      <c r="AH22" s="76">
        <v>4.3</v>
      </c>
      <c r="AI22" s="76">
        <v>0</v>
      </c>
      <c r="AJ22" s="76">
        <v>3.3</v>
      </c>
      <c r="AK22" s="76">
        <f t="shared" si="11"/>
        <v>0.41900000000000004</v>
      </c>
      <c r="AL22" s="227">
        <f t="shared" si="12"/>
        <v>3.2230769230769236</v>
      </c>
      <c r="AM22" s="226"/>
      <c r="AN22" s="76">
        <v>1.125</v>
      </c>
      <c r="AO22" s="226"/>
      <c r="AP22" s="76"/>
      <c r="AQ22" s="76"/>
      <c r="AR22" s="76">
        <v>2.1</v>
      </c>
      <c r="AS22" s="76">
        <f t="shared" si="13"/>
        <v>0.1275</v>
      </c>
      <c r="AT22" s="227">
        <f t="shared" si="14"/>
        <v>0.9807692307692307</v>
      </c>
      <c r="AU22" s="226"/>
      <c r="AV22" s="76"/>
      <c r="AW22" s="226"/>
      <c r="AX22" s="76"/>
      <c r="AY22" s="76"/>
      <c r="AZ22" s="76"/>
      <c r="BA22" s="76">
        <f t="shared" si="15"/>
        <v>0</v>
      </c>
      <c r="BB22" s="227">
        <f t="shared" si="16"/>
        <v>0</v>
      </c>
    </row>
    <row r="23" spans="2:54" ht="20.25" customHeight="1" thickBot="1" thickTop="1">
      <c r="B23" s="52">
        <v>15</v>
      </c>
      <c r="C23" s="55"/>
      <c r="D23" s="76"/>
      <c r="E23" s="77"/>
      <c r="F23" s="78">
        <f t="shared" si="0"/>
        <v>0</v>
      </c>
      <c r="G23" s="79">
        <f t="shared" si="1"/>
        <v>0</v>
      </c>
      <c r="H23" s="80">
        <f t="shared" si="2"/>
        <v>0</v>
      </c>
      <c r="I23" s="81">
        <f t="shared" si="3"/>
        <v>0</v>
      </c>
      <c r="J23" s="55">
        <f t="shared" si="4"/>
        <v>0</v>
      </c>
      <c r="K23" s="82">
        <f t="shared" si="5"/>
        <v>0</v>
      </c>
      <c r="L23" s="83"/>
      <c r="M23" s="84">
        <v>0</v>
      </c>
      <c r="N23" s="249">
        <f t="shared" si="6"/>
        <v>0</v>
      </c>
      <c r="O23" s="226"/>
      <c r="P23" s="76"/>
      <c r="Q23" s="226"/>
      <c r="R23" s="76"/>
      <c r="S23" s="76"/>
      <c r="T23" s="76"/>
      <c r="U23" s="76">
        <f t="shared" si="7"/>
        <v>0</v>
      </c>
      <c r="V23" s="227">
        <f t="shared" si="8"/>
        <v>0</v>
      </c>
      <c r="W23" s="226"/>
      <c r="X23" s="76"/>
      <c r="Y23" s="226"/>
      <c r="Z23" s="76"/>
      <c r="AA23" s="76"/>
      <c r="AB23" s="76"/>
      <c r="AC23" s="76">
        <f t="shared" si="9"/>
        <v>0</v>
      </c>
      <c r="AD23" s="227">
        <f t="shared" si="10"/>
        <v>0</v>
      </c>
      <c r="AE23" s="226"/>
      <c r="AF23" s="76"/>
      <c r="AG23" s="226"/>
      <c r="AH23" s="76"/>
      <c r="AI23" s="76"/>
      <c r="AJ23" s="76"/>
      <c r="AK23" s="76">
        <f t="shared" si="11"/>
        <v>0</v>
      </c>
      <c r="AL23" s="227">
        <f t="shared" si="12"/>
        <v>0</v>
      </c>
      <c r="AM23" s="226"/>
      <c r="AN23" s="76"/>
      <c r="AO23" s="226"/>
      <c r="AP23" s="76"/>
      <c r="AQ23" s="76"/>
      <c r="AR23" s="76"/>
      <c r="AS23" s="76">
        <f t="shared" si="13"/>
        <v>0</v>
      </c>
      <c r="AT23" s="227">
        <f t="shared" si="14"/>
        <v>0</v>
      </c>
      <c r="AU23" s="226"/>
      <c r="AV23" s="76"/>
      <c r="AW23" s="226"/>
      <c r="AX23" s="76"/>
      <c r="AY23" s="76"/>
      <c r="AZ23" s="76"/>
      <c r="BA23" s="76">
        <f t="shared" si="15"/>
        <v>0</v>
      </c>
      <c r="BB23" s="227">
        <f t="shared" si="16"/>
        <v>0</v>
      </c>
    </row>
    <row r="24" spans="3:41" s="197" customFormat="1" ht="18.75" customHeight="1" thickTop="1">
      <c r="C24" s="231"/>
      <c r="D24" s="245"/>
      <c r="E24" s="246" t="s">
        <v>201</v>
      </c>
      <c r="F24" s="245" t="s">
        <v>200</v>
      </c>
      <c r="G24" s="245"/>
      <c r="H24" s="245"/>
      <c r="I24" s="245"/>
      <c r="J24" s="245"/>
      <c r="K24" s="245"/>
      <c r="L24" s="245"/>
      <c r="M24" s="247"/>
      <c r="N24" s="247"/>
      <c r="O24" s="245"/>
      <c r="P24" s="245"/>
      <c r="Q24" s="245"/>
      <c r="R24" s="245"/>
      <c r="S24" s="245"/>
      <c r="T24" s="245"/>
      <c r="U24" s="245"/>
      <c r="V24" s="245"/>
      <c r="W24" s="247"/>
      <c r="X24" s="245"/>
      <c r="Y24" s="245"/>
      <c r="Z24" s="245"/>
      <c r="AA24" s="245"/>
      <c r="AF24" s="232"/>
      <c r="AO24" s="232"/>
    </row>
    <row r="25" spans="3:41" s="197" customFormat="1" ht="18.75" customHeight="1">
      <c r="C25" s="231"/>
      <c r="M25" s="232"/>
      <c r="N25" s="232"/>
      <c r="W25" s="232"/>
      <c r="AF25" s="232"/>
      <c r="AO25" s="232"/>
    </row>
    <row r="26" spans="3:41" s="197" customFormat="1" ht="18.75" customHeight="1">
      <c r="C26" s="231"/>
      <c r="M26" s="232"/>
      <c r="N26" s="232"/>
      <c r="W26" s="232"/>
      <c r="AF26" s="232"/>
      <c r="AO26" s="232"/>
    </row>
    <row r="27" spans="3:41" s="197" customFormat="1" ht="18.75" customHeight="1">
      <c r="C27" s="231"/>
      <c r="M27" s="232"/>
      <c r="N27" s="232"/>
      <c r="W27" s="232"/>
      <c r="AF27" s="232"/>
      <c r="AO27" s="232"/>
    </row>
    <row r="28" spans="3:41" s="197" customFormat="1" ht="18.75" customHeight="1">
      <c r="C28" s="231"/>
      <c r="M28" s="232"/>
      <c r="N28" s="232"/>
      <c r="W28" s="232"/>
      <c r="AF28" s="232"/>
      <c r="AO28" s="232"/>
    </row>
    <row r="29" spans="3:41" s="197" customFormat="1" ht="18.75" customHeight="1">
      <c r="C29" s="231"/>
      <c r="M29" s="232"/>
      <c r="N29" s="232"/>
      <c r="W29" s="232"/>
      <c r="AF29" s="232"/>
      <c r="AO29" s="232"/>
    </row>
    <row r="30" spans="3:41" s="197" customFormat="1" ht="18.75" customHeight="1">
      <c r="C30" s="231"/>
      <c r="M30" s="232"/>
      <c r="N30" s="232"/>
      <c r="W30" s="232"/>
      <c r="AF30" s="232"/>
      <c r="AO30" s="232"/>
    </row>
    <row r="31" spans="3:41" s="197" customFormat="1" ht="18.75" customHeight="1">
      <c r="C31" s="231"/>
      <c r="M31" s="232"/>
      <c r="N31" s="232"/>
      <c r="W31" s="232"/>
      <c r="AF31" s="232"/>
      <c r="AO31" s="232"/>
    </row>
    <row r="32" spans="3:41" s="197" customFormat="1" ht="18.75" customHeight="1">
      <c r="C32" s="231"/>
      <c r="M32" s="232"/>
      <c r="N32" s="232"/>
      <c r="W32" s="232"/>
      <c r="AF32" s="232"/>
      <c r="AO32" s="232"/>
    </row>
    <row r="33" spans="3:41" s="197" customFormat="1" ht="18.75" customHeight="1">
      <c r="C33" s="231"/>
      <c r="M33" s="232"/>
      <c r="N33" s="232"/>
      <c r="W33" s="232"/>
      <c r="AF33" s="232"/>
      <c r="AO33" s="232"/>
    </row>
    <row r="34" spans="3:41" s="197" customFormat="1" ht="18.75" customHeight="1">
      <c r="C34" s="231"/>
      <c r="M34" s="232"/>
      <c r="N34" s="232"/>
      <c r="W34" s="232"/>
      <c r="AF34" s="232"/>
      <c r="AO34" s="232"/>
    </row>
    <row r="35" spans="3:41" s="197" customFormat="1" ht="18.75" customHeight="1">
      <c r="C35" s="231"/>
      <c r="M35" s="232"/>
      <c r="N35" s="232"/>
      <c r="W35" s="232"/>
      <c r="AF35" s="232"/>
      <c r="AO35" s="232"/>
    </row>
    <row r="36" spans="3:41" s="197" customFormat="1" ht="18.75" customHeight="1">
      <c r="C36" s="231"/>
      <c r="M36" s="232"/>
      <c r="N36" s="232"/>
      <c r="W36" s="232"/>
      <c r="AF36" s="232"/>
      <c r="AO36" s="232"/>
    </row>
    <row r="37" spans="3:41" s="197" customFormat="1" ht="18.75" customHeight="1">
      <c r="C37" s="231"/>
      <c r="M37" s="232"/>
      <c r="N37" s="232"/>
      <c r="W37" s="232"/>
      <c r="AF37" s="232"/>
      <c r="AO37" s="232"/>
    </row>
    <row r="38" spans="3:41" s="197" customFormat="1" ht="18.75" customHeight="1">
      <c r="C38" s="231"/>
      <c r="M38" s="232"/>
      <c r="N38" s="232"/>
      <c r="W38" s="232"/>
      <c r="AF38" s="232"/>
      <c r="AO38" s="232"/>
    </row>
    <row r="39" spans="3:41" s="197" customFormat="1" ht="18.75" customHeight="1">
      <c r="C39" s="231"/>
      <c r="M39" s="232"/>
      <c r="N39" s="232"/>
      <c r="W39" s="232"/>
      <c r="AF39" s="232"/>
      <c r="AO39" s="232"/>
    </row>
    <row r="40" spans="3:41" s="197" customFormat="1" ht="18.75" customHeight="1">
      <c r="C40" s="231"/>
      <c r="M40" s="232"/>
      <c r="N40" s="232"/>
      <c r="W40" s="232"/>
      <c r="AF40" s="232"/>
      <c r="AO40" s="232"/>
    </row>
    <row r="41" spans="3:41" s="197" customFormat="1" ht="18.75" customHeight="1">
      <c r="C41" s="231"/>
      <c r="M41" s="232"/>
      <c r="N41" s="232"/>
      <c r="W41" s="232"/>
      <c r="AF41" s="232"/>
      <c r="AO41" s="232"/>
    </row>
    <row r="42" spans="3:41" s="197" customFormat="1" ht="18.75" customHeight="1">
      <c r="C42" s="231"/>
      <c r="M42" s="232"/>
      <c r="N42" s="232"/>
      <c r="W42" s="232"/>
      <c r="AF42" s="232"/>
      <c r="AO42" s="232"/>
    </row>
    <row r="43" spans="3:41" s="197" customFormat="1" ht="18.75" customHeight="1">
      <c r="C43" s="231"/>
      <c r="M43" s="232"/>
      <c r="N43" s="232"/>
      <c r="W43" s="232"/>
      <c r="AF43" s="232"/>
      <c r="AO43" s="232"/>
    </row>
    <row r="44" spans="3:41" s="197" customFormat="1" ht="18.75" customHeight="1">
      <c r="C44" s="231"/>
      <c r="M44" s="232"/>
      <c r="N44" s="232"/>
      <c r="W44" s="232"/>
      <c r="AF44" s="232"/>
      <c r="AO44" s="232"/>
    </row>
    <row r="45" spans="3:41" s="197" customFormat="1" ht="18.75" customHeight="1">
      <c r="C45" s="231"/>
      <c r="M45" s="232"/>
      <c r="N45" s="232"/>
      <c r="W45" s="232"/>
      <c r="AF45" s="232"/>
      <c r="AO45" s="232"/>
    </row>
    <row r="46" spans="3:41" s="197" customFormat="1" ht="18.75" customHeight="1">
      <c r="C46" s="231"/>
      <c r="M46" s="232"/>
      <c r="N46" s="232"/>
      <c r="W46" s="232"/>
      <c r="AF46" s="232"/>
      <c r="AO46" s="232"/>
    </row>
    <row r="47" spans="3:41" s="197" customFormat="1" ht="18.75" customHeight="1">
      <c r="C47" s="231"/>
      <c r="M47" s="232"/>
      <c r="N47" s="232"/>
      <c r="W47" s="232"/>
      <c r="AF47" s="232"/>
      <c r="AO47" s="232"/>
    </row>
    <row r="48" spans="3:41" s="197" customFormat="1" ht="18.75" customHeight="1">
      <c r="C48" s="231"/>
      <c r="M48" s="232"/>
      <c r="N48" s="232"/>
      <c r="W48" s="232"/>
      <c r="AF48" s="232"/>
      <c r="AO48" s="232"/>
    </row>
    <row r="49" spans="3:41" s="197" customFormat="1" ht="18.75" customHeight="1">
      <c r="C49" s="231"/>
      <c r="M49" s="232"/>
      <c r="N49" s="232"/>
      <c r="W49" s="232"/>
      <c r="AF49" s="232"/>
      <c r="AO49" s="232"/>
    </row>
    <row r="50" spans="3:41" s="197" customFormat="1" ht="18.75" customHeight="1">
      <c r="C50" s="231"/>
      <c r="M50" s="232"/>
      <c r="N50" s="232"/>
      <c r="W50" s="232"/>
      <c r="AF50" s="232"/>
      <c r="AO50" s="232"/>
    </row>
    <row r="51" spans="3:41" s="197" customFormat="1" ht="18.75" customHeight="1">
      <c r="C51" s="231"/>
      <c r="M51" s="232"/>
      <c r="N51" s="232"/>
      <c r="W51" s="232"/>
      <c r="AF51" s="232"/>
      <c r="AO51" s="232"/>
    </row>
    <row r="52" spans="3:41" s="197" customFormat="1" ht="18.75" customHeight="1">
      <c r="C52" s="231"/>
      <c r="M52" s="232"/>
      <c r="N52" s="232"/>
      <c r="W52" s="232"/>
      <c r="AF52" s="232"/>
      <c r="AO52" s="232"/>
    </row>
    <row r="53" spans="3:41" s="197" customFormat="1" ht="18.75" customHeight="1">
      <c r="C53" s="231"/>
      <c r="M53" s="232"/>
      <c r="N53" s="232"/>
      <c r="W53" s="232"/>
      <c r="AF53" s="232"/>
      <c r="AO53" s="232"/>
    </row>
    <row r="54" spans="3:41" s="197" customFormat="1" ht="18.75" customHeight="1">
      <c r="C54" s="231"/>
      <c r="M54" s="232"/>
      <c r="N54" s="232"/>
      <c r="W54" s="232"/>
      <c r="AF54" s="232"/>
      <c r="AO54" s="232"/>
    </row>
    <row r="55" spans="3:118" s="52" customFormat="1" ht="18.75" customHeight="1">
      <c r="C55" s="51"/>
      <c r="M55" s="196"/>
      <c r="N55" s="196"/>
      <c r="W55" s="196"/>
      <c r="AF55" s="196"/>
      <c r="AO55" s="196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</row>
    <row r="56" spans="3:118" s="52" customFormat="1" ht="18.75" customHeight="1">
      <c r="C56" s="51"/>
      <c r="M56" s="196"/>
      <c r="N56" s="196"/>
      <c r="W56" s="196"/>
      <c r="AF56" s="196"/>
      <c r="AO56" s="196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</row>
    <row r="57" spans="3:118" s="52" customFormat="1" ht="18.75" customHeight="1">
      <c r="C57" s="51"/>
      <c r="M57" s="196"/>
      <c r="N57" s="196"/>
      <c r="W57" s="196"/>
      <c r="AF57" s="196"/>
      <c r="AO57" s="196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</row>
    <row r="58" spans="3:118" s="52" customFormat="1" ht="18.75" customHeight="1">
      <c r="C58" s="51"/>
      <c r="M58" s="196"/>
      <c r="N58" s="196"/>
      <c r="W58" s="196"/>
      <c r="AF58" s="196"/>
      <c r="AO58" s="196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</row>
    <row r="59" spans="3:118" s="52" customFormat="1" ht="18.75" customHeight="1">
      <c r="C59" s="51"/>
      <c r="M59" s="196"/>
      <c r="N59" s="196"/>
      <c r="W59" s="196"/>
      <c r="AF59" s="196"/>
      <c r="AO59" s="196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</row>
    <row r="60" spans="3:118" s="52" customFormat="1" ht="18.75" customHeight="1">
      <c r="C60" s="51"/>
      <c r="M60" s="196"/>
      <c r="N60" s="196"/>
      <c r="W60" s="196"/>
      <c r="AF60" s="196"/>
      <c r="AO60" s="196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</row>
    <row r="61" spans="3:118" s="52" customFormat="1" ht="18.75" customHeight="1">
      <c r="C61" s="51"/>
      <c r="M61" s="196"/>
      <c r="N61" s="196"/>
      <c r="W61" s="196"/>
      <c r="AF61" s="196"/>
      <c r="AO61" s="196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</row>
    <row r="62" spans="3:118" s="52" customFormat="1" ht="18.75" customHeight="1">
      <c r="C62" s="51"/>
      <c r="M62" s="196"/>
      <c r="N62" s="196"/>
      <c r="W62" s="196"/>
      <c r="AF62" s="196"/>
      <c r="AO62" s="196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</row>
    <row r="63" spans="3:118" s="52" customFormat="1" ht="18.75" customHeight="1">
      <c r="C63" s="51"/>
      <c r="M63" s="196"/>
      <c r="N63" s="196"/>
      <c r="W63" s="196"/>
      <c r="AF63" s="196"/>
      <c r="AO63" s="196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</row>
    <row r="64" spans="3:118" s="52" customFormat="1" ht="18.75" customHeight="1">
      <c r="C64" s="51"/>
      <c r="M64" s="196"/>
      <c r="N64" s="196"/>
      <c r="W64" s="196"/>
      <c r="AF64" s="196"/>
      <c r="AO64" s="196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</row>
    <row r="65" spans="3:118" s="52" customFormat="1" ht="18.75" customHeight="1">
      <c r="C65" s="51"/>
      <c r="M65" s="196"/>
      <c r="N65" s="196"/>
      <c r="W65" s="196"/>
      <c r="AF65" s="196"/>
      <c r="AO65" s="196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</row>
    <row r="66" spans="3:118" s="52" customFormat="1" ht="18.75" customHeight="1">
      <c r="C66" s="51"/>
      <c r="M66" s="196"/>
      <c r="N66" s="196"/>
      <c r="W66" s="196"/>
      <c r="AF66" s="196"/>
      <c r="AO66" s="196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</row>
    <row r="67" spans="3:118" s="52" customFormat="1" ht="18.75" customHeight="1">
      <c r="C67" s="51"/>
      <c r="M67" s="196"/>
      <c r="N67" s="196"/>
      <c r="W67" s="196"/>
      <c r="AF67" s="196"/>
      <c r="AO67" s="196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</row>
    <row r="68" spans="3:118" s="52" customFormat="1" ht="18.75" customHeight="1">
      <c r="C68" s="51"/>
      <c r="M68" s="196"/>
      <c r="N68" s="196"/>
      <c r="W68" s="196"/>
      <c r="AF68" s="196"/>
      <c r="AO68" s="196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</row>
    <row r="69" spans="3:118" s="52" customFormat="1" ht="18.75" customHeight="1">
      <c r="C69" s="51"/>
      <c r="M69" s="196"/>
      <c r="N69" s="196"/>
      <c r="W69" s="196"/>
      <c r="AF69" s="196"/>
      <c r="AO69" s="196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</row>
    <row r="70" spans="3:118" s="52" customFormat="1" ht="18.75" customHeight="1">
      <c r="C70" s="51"/>
      <c r="M70" s="196"/>
      <c r="N70" s="196"/>
      <c r="W70" s="196"/>
      <c r="AF70" s="196"/>
      <c r="AO70" s="196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</row>
    <row r="71" spans="3:118" s="52" customFormat="1" ht="18.75" customHeight="1">
      <c r="C71" s="51"/>
      <c r="M71" s="196"/>
      <c r="N71" s="196"/>
      <c r="W71" s="196"/>
      <c r="AF71" s="196"/>
      <c r="AO71" s="196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</row>
    <row r="72" spans="3:118" s="52" customFormat="1" ht="18.75" customHeight="1">
      <c r="C72" s="51"/>
      <c r="M72" s="196"/>
      <c r="N72" s="196"/>
      <c r="W72" s="196"/>
      <c r="AF72" s="196"/>
      <c r="AO72" s="196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</row>
    <row r="73" spans="3:118" s="52" customFormat="1" ht="18.75" customHeight="1">
      <c r="C73" s="51"/>
      <c r="M73" s="196"/>
      <c r="N73" s="196"/>
      <c r="W73" s="196"/>
      <c r="AF73" s="196"/>
      <c r="AO73" s="196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</row>
    <row r="74" spans="3:118" s="52" customFormat="1" ht="18.75" customHeight="1">
      <c r="C74" s="51"/>
      <c r="M74" s="196"/>
      <c r="N74" s="196"/>
      <c r="W74" s="196"/>
      <c r="AF74" s="196"/>
      <c r="AO74" s="196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</row>
    <row r="75" spans="3:118" s="52" customFormat="1" ht="18.75" customHeight="1">
      <c r="C75" s="51"/>
      <c r="M75" s="196"/>
      <c r="N75" s="196"/>
      <c r="W75" s="196"/>
      <c r="AF75" s="196"/>
      <c r="AO75" s="196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</row>
    <row r="76" spans="3:118" s="52" customFormat="1" ht="18.75" customHeight="1">
      <c r="C76" s="51"/>
      <c r="M76" s="196"/>
      <c r="N76" s="196"/>
      <c r="W76" s="196"/>
      <c r="AF76" s="196"/>
      <c r="AO76" s="196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</row>
    <row r="77" spans="3:118" s="52" customFormat="1" ht="18.75" customHeight="1">
      <c r="C77" s="51"/>
      <c r="M77" s="196"/>
      <c r="N77" s="196"/>
      <c r="W77" s="196"/>
      <c r="AF77" s="196"/>
      <c r="AO77" s="196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</row>
    <row r="78" spans="3:118" s="52" customFormat="1" ht="18.75" customHeight="1">
      <c r="C78" s="51"/>
      <c r="M78" s="196"/>
      <c r="N78" s="196"/>
      <c r="W78" s="196"/>
      <c r="AF78" s="196"/>
      <c r="AO78" s="196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</row>
    <row r="79" spans="3:118" s="52" customFormat="1" ht="18.75" customHeight="1">
      <c r="C79" s="51"/>
      <c r="M79" s="196"/>
      <c r="N79" s="196"/>
      <c r="W79" s="196"/>
      <c r="AF79" s="196"/>
      <c r="AO79" s="196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</row>
    <row r="80" spans="3:118" s="52" customFormat="1" ht="18.75" customHeight="1">
      <c r="C80" s="51"/>
      <c r="M80" s="196"/>
      <c r="N80" s="196"/>
      <c r="W80" s="196"/>
      <c r="AF80" s="196"/>
      <c r="AO80" s="196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</row>
    <row r="81" spans="3:118" s="52" customFormat="1" ht="18.75" customHeight="1">
      <c r="C81" s="51"/>
      <c r="M81" s="196"/>
      <c r="N81" s="196"/>
      <c r="W81" s="196"/>
      <c r="AF81" s="196"/>
      <c r="AO81" s="196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</row>
    <row r="82" spans="3:118" s="52" customFormat="1" ht="18.75" customHeight="1">
      <c r="C82" s="51"/>
      <c r="M82" s="196"/>
      <c r="N82" s="196"/>
      <c r="W82" s="196"/>
      <c r="AF82" s="196"/>
      <c r="AO82" s="196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</row>
    <row r="83" spans="3:118" s="52" customFormat="1" ht="18.75" customHeight="1">
      <c r="C83" s="51"/>
      <c r="M83" s="196"/>
      <c r="N83" s="196"/>
      <c r="W83" s="196"/>
      <c r="AF83" s="196"/>
      <c r="AO83" s="196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</row>
    <row r="84" spans="3:118" s="52" customFormat="1" ht="18.75" customHeight="1">
      <c r="C84" s="51"/>
      <c r="M84" s="196"/>
      <c r="N84" s="196"/>
      <c r="W84" s="196"/>
      <c r="AF84" s="196"/>
      <c r="AO84" s="196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</row>
    <row r="85" spans="3:118" s="52" customFormat="1" ht="18.75" customHeight="1">
      <c r="C85" s="51"/>
      <c r="M85" s="196"/>
      <c r="N85" s="196"/>
      <c r="W85" s="196"/>
      <c r="AF85" s="196"/>
      <c r="AO85" s="196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</row>
    <row r="86" spans="3:118" s="52" customFormat="1" ht="18.75" customHeight="1">
      <c r="C86" s="51"/>
      <c r="M86" s="196"/>
      <c r="N86" s="196"/>
      <c r="W86" s="196"/>
      <c r="AF86" s="196"/>
      <c r="AO86" s="196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</row>
    <row r="87" spans="3:118" s="52" customFormat="1" ht="18.75" customHeight="1">
      <c r="C87" s="51"/>
      <c r="M87" s="196"/>
      <c r="N87" s="196"/>
      <c r="W87" s="196"/>
      <c r="AF87" s="196"/>
      <c r="AO87" s="196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</row>
    <row r="88" spans="3:118" s="52" customFormat="1" ht="18.75" customHeight="1">
      <c r="C88" s="51"/>
      <c r="M88" s="196"/>
      <c r="N88" s="196"/>
      <c r="W88" s="196"/>
      <c r="AF88" s="196"/>
      <c r="AO88" s="196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</row>
    <row r="89" spans="3:118" s="52" customFormat="1" ht="18.75" customHeight="1">
      <c r="C89" s="51"/>
      <c r="M89" s="196"/>
      <c r="N89" s="196"/>
      <c r="W89" s="196"/>
      <c r="AF89" s="196"/>
      <c r="AO89" s="196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</row>
    <row r="90" spans="3:118" s="52" customFormat="1" ht="18.75" customHeight="1">
      <c r="C90" s="51"/>
      <c r="M90" s="196"/>
      <c r="N90" s="196"/>
      <c r="W90" s="196"/>
      <c r="AF90" s="196"/>
      <c r="AO90" s="196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</row>
    <row r="91" spans="3:118" s="52" customFormat="1" ht="18.75" customHeight="1">
      <c r="C91" s="51"/>
      <c r="M91" s="196"/>
      <c r="N91" s="196"/>
      <c r="W91" s="196"/>
      <c r="AF91" s="196"/>
      <c r="AO91" s="196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</row>
    <row r="92" spans="3:118" s="52" customFormat="1" ht="18.75" customHeight="1">
      <c r="C92" s="51"/>
      <c r="M92" s="196"/>
      <c r="N92" s="196"/>
      <c r="W92" s="196"/>
      <c r="AF92" s="196"/>
      <c r="AO92" s="196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</row>
    <row r="93" spans="3:118" s="52" customFormat="1" ht="18.75" customHeight="1">
      <c r="C93" s="51"/>
      <c r="M93" s="196"/>
      <c r="N93" s="196"/>
      <c r="W93" s="196"/>
      <c r="AF93" s="196"/>
      <c r="AO93" s="196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</row>
    <row r="94" spans="3:118" s="52" customFormat="1" ht="18.75" customHeight="1">
      <c r="C94" s="51"/>
      <c r="M94" s="196"/>
      <c r="N94" s="196"/>
      <c r="W94" s="196"/>
      <c r="AF94" s="196"/>
      <c r="AO94" s="196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</row>
    <row r="95" spans="3:118" s="52" customFormat="1" ht="18.75" customHeight="1">
      <c r="C95" s="51"/>
      <c r="M95" s="196"/>
      <c r="N95" s="196"/>
      <c r="W95" s="196"/>
      <c r="AF95" s="196"/>
      <c r="AO95" s="196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</row>
    <row r="96" spans="3:118" s="52" customFormat="1" ht="18.75" customHeight="1">
      <c r="C96" s="51"/>
      <c r="M96" s="196"/>
      <c r="N96" s="196"/>
      <c r="W96" s="196"/>
      <c r="AF96" s="196"/>
      <c r="AO96" s="196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</row>
    <row r="97" spans="3:118" s="52" customFormat="1" ht="18.75" customHeight="1">
      <c r="C97" s="51"/>
      <c r="M97" s="196"/>
      <c r="N97" s="196"/>
      <c r="W97" s="196"/>
      <c r="AF97" s="196"/>
      <c r="AO97" s="196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</row>
    <row r="98" spans="3:118" s="52" customFormat="1" ht="18.75" customHeight="1">
      <c r="C98" s="51"/>
      <c r="M98" s="196"/>
      <c r="N98" s="196"/>
      <c r="W98" s="196"/>
      <c r="AF98" s="196"/>
      <c r="AO98" s="196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</row>
    <row r="99" spans="3:118" s="52" customFormat="1" ht="18.75" customHeight="1">
      <c r="C99" s="51"/>
      <c r="M99" s="196"/>
      <c r="N99" s="196"/>
      <c r="W99" s="196"/>
      <c r="AF99" s="196"/>
      <c r="AO99" s="196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</row>
    <row r="100" spans="3:118" s="52" customFormat="1" ht="18.75" customHeight="1">
      <c r="C100" s="51"/>
      <c r="M100" s="196"/>
      <c r="N100" s="196"/>
      <c r="W100" s="196"/>
      <c r="AF100" s="196"/>
      <c r="AO100" s="196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</row>
    <row r="101" spans="3:118" s="52" customFormat="1" ht="18.75" customHeight="1">
      <c r="C101" s="51"/>
      <c r="M101" s="196"/>
      <c r="N101" s="196"/>
      <c r="W101" s="196"/>
      <c r="AF101" s="196"/>
      <c r="AO101" s="196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</row>
    <row r="102" spans="3:118" s="52" customFormat="1" ht="18.75" customHeight="1">
      <c r="C102" s="51"/>
      <c r="M102" s="196"/>
      <c r="N102" s="196"/>
      <c r="W102" s="196"/>
      <c r="AF102" s="196"/>
      <c r="AO102" s="196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</row>
    <row r="103" spans="3:118" s="52" customFormat="1" ht="18.75" customHeight="1">
      <c r="C103" s="51"/>
      <c r="M103" s="196"/>
      <c r="N103" s="196"/>
      <c r="W103" s="196"/>
      <c r="AF103" s="196"/>
      <c r="AO103" s="196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</row>
    <row r="104" spans="3:118" s="52" customFormat="1" ht="18.75" customHeight="1">
      <c r="C104" s="51"/>
      <c r="M104" s="196"/>
      <c r="N104" s="196"/>
      <c r="W104" s="196"/>
      <c r="AF104" s="196"/>
      <c r="AO104" s="196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</row>
    <row r="105" spans="3:118" s="52" customFormat="1" ht="18.75" customHeight="1">
      <c r="C105" s="51"/>
      <c r="M105" s="196"/>
      <c r="N105" s="196"/>
      <c r="W105" s="196"/>
      <c r="AF105" s="196"/>
      <c r="AO105" s="196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</row>
    <row r="106" spans="3:118" s="52" customFormat="1" ht="18.75" customHeight="1">
      <c r="C106" s="51"/>
      <c r="M106" s="196"/>
      <c r="N106" s="196"/>
      <c r="W106" s="196"/>
      <c r="AF106" s="196"/>
      <c r="AO106" s="196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6" sqref="K16"/>
    </sheetView>
  </sheetViews>
  <sheetFormatPr defaultColWidth="6.28125" defaultRowHeight="15"/>
  <cols>
    <col min="1" max="1" width="6.28125" style="0" customWidth="1"/>
    <col min="2" max="2" width="26.28125" style="0" customWidth="1"/>
  </cols>
  <sheetData>
    <row r="1" spans="1:11" ht="15">
      <c r="A1" s="235"/>
      <c r="B1" s="235" t="s">
        <v>50</v>
      </c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5">
      <c r="A2" s="235"/>
      <c r="B2" s="235" t="s">
        <v>196</v>
      </c>
      <c r="C2" s="235"/>
      <c r="D2" s="235" t="s">
        <v>51</v>
      </c>
      <c r="E2" s="235"/>
      <c r="F2" s="235"/>
      <c r="G2" s="235"/>
      <c r="H2" s="235"/>
      <c r="I2" s="235" t="s">
        <v>52</v>
      </c>
      <c r="J2" s="235">
        <v>0.4</v>
      </c>
      <c r="K2" s="235">
        <v>1</v>
      </c>
    </row>
    <row r="3" spans="1:11" ht="15">
      <c r="A3" s="235"/>
      <c r="B3" s="235"/>
      <c r="C3" s="235"/>
      <c r="D3" s="235"/>
      <c r="E3" s="235" t="s">
        <v>1</v>
      </c>
      <c r="F3" s="235"/>
      <c r="G3" s="235"/>
      <c r="H3" s="235"/>
      <c r="I3" s="235"/>
      <c r="J3" s="235"/>
      <c r="K3" s="235"/>
    </row>
    <row r="4" spans="1:12" ht="15">
      <c r="A4" s="235" t="s">
        <v>2</v>
      </c>
      <c r="B4" s="235" t="s">
        <v>3</v>
      </c>
      <c r="C4" s="235" t="s">
        <v>4</v>
      </c>
      <c r="D4" s="235">
        <v>1</v>
      </c>
      <c r="E4" s="235">
        <v>2</v>
      </c>
      <c r="F4" s="235">
        <v>3</v>
      </c>
      <c r="G4" s="235">
        <v>4</v>
      </c>
      <c r="H4" s="235">
        <v>5</v>
      </c>
      <c r="I4" s="235">
        <v>0.6</v>
      </c>
      <c r="J4" s="235" t="s">
        <v>5</v>
      </c>
      <c r="K4" s="235" t="s">
        <v>6</v>
      </c>
      <c r="L4" t="s">
        <v>202</v>
      </c>
    </row>
    <row r="5" spans="1:12" ht="15">
      <c r="A5" s="235"/>
      <c r="B5" s="235" t="s">
        <v>7</v>
      </c>
      <c r="C5" s="235"/>
      <c r="D5" s="235">
        <v>5</v>
      </c>
      <c r="E5" s="235">
        <v>5</v>
      </c>
      <c r="F5" s="235">
        <v>5</v>
      </c>
      <c r="G5" s="235">
        <v>5</v>
      </c>
      <c r="H5" s="235">
        <v>5</v>
      </c>
      <c r="I5" s="235">
        <v>5</v>
      </c>
      <c r="J5" s="235">
        <v>40</v>
      </c>
      <c r="K5" s="235">
        <v>5.5</v>
      </c>
      <c r="L5">
        <f>(INT(K5*10)/10)</f>
        <v>5.5</v>
      </c>
    </row>
    <row r="6" spans="1:12" ht="15">
      <c r="A6" s="235"/>
      <c r="B6" s="235" t="s">
        <v>179</v>
      </c>
      <c r="C6" s="235"/>
      <c r="D6" s="235">
        <v>3.042857142857143</v>
      </c>
      <c r="E6" s="235">
        <v>3.6714285714285713</v>
      </c>
      <c r="F6" s="235">
        <v>3.4428571428571426</v>
      </c>
      <c r="G6" s="235">
        <v>4.042857142857144</v>
      </c>
      <c r="H6" s="235">
        <v>4.178571428571429</v>
      </c>
      <c r="I6" s="235">
        <v>3.6757142857142853</v>
      </c>
      <c r="J6" s="235">
        <v>30</v>
      </c>
      <c r="K6" s="235">
        <f>I6*0.7+J6*2/40</f>
        <v>4.0729999999999995</v>
      </c>
      <c r="L6">
        <f aca="true" t="shared" si="0" ref="L6:L20">(INT(K6*10)/10)</f>
        <v>4</v>
      </c>
    </row>
    <row r="7" spans="1:12" ht="15">
      <c r="A7" s="235"/>
      <c r="B7" s="235" t="s">
        <v>180</v>
      </c>
      <c r="C7" s="235"/>
      <c r="D7" s="235">
        <v>2.8000000000000003</v>
      </c>
      <c r="E7" s="235">
        <v>3.4142857142857146</v>
      </c>
      <c r="F7" s="235">
        <v>3.4285714285714293</v>
      </c>
      <c r="G7" s="235">
        <v>3.9285714285714293</v>
      </c>
      <c r="H7" s="235">
        <v>4.089285714285714</v>
      </c>
      <c r="I7" s="235">
        <v>3.5321428571428575</v>
      </c>
      <c r="J7" s="235">
        <v>29</v>
      </c>
      <c r="K7" s="235">
        <f>I7*0.7+J7*2/40</f>
        <v>3.9225000000000003</v>
      </c>
      <c r="L7">
        <f t="shared" si="0"/>
        <v>3.9</v>
      </c>
    </row>
    <row r="8" spans="1:12" ht="15">
      <c r="A8" s="235"/>
      <c r="B8" s="235" t="s">
        <v>181</v>
      </c>
      <c r="C8" s="235"/>
      <c r="D8" s="235">
        <v>2.814285714285714</v>
      </c>
      <c r="E8" s="235">
        <v>3.257142857142857</v>
      </c>
      <c r="F8" s="235">
        <v>3.342857142857143</v>
      </c>
      <c r="G8" s="235">
        <v>3.6142857142857143</v>
      </c>
      <c r="H8" s="235">
        <v>4.003571428571428</v>
      </c>
      <c r="I8" s="235">
        <v>3.4064285714285716</v>
      </c>
      <c r="J8" s="235">
        <v>27</v>
      </c>
      <c r="K8" s="235">
        <f>I8*0.7+J8*2/40</f>
        <v>3.7345</v>
      </c>
      <c r="L8">
        <f t="shared" si="0"/>
        <v>3.7</v>
      </c>
    </row>
    <row r="9" spans="1:12" ht="15">
      <c r="A9" s="235"/>
      <c r="B9" s="235" t="s">
        <v>182</v>
      </c>
      <c r="C9" s="235"/>
      <c r="D9" s="235">
        <v>2.771428571428572</v>
      </c>
      <c r="E9" s="235">
        <v>3.385714285714286</v>
      </c>
      <c r="F9" s="235">
        <v>3.3000000000000003</v>
      </c>
      <c r="G9" s="235">
        <v>3.971428571428572</v>
      </c>
      <c r="H9" s="235">
        <v>4.1535714285714285</v>
      </c>
      <c r="I9" s="235">
        <v>3.516428571428572</v>
      </c>
      <c r="J9" s="235">
        <v>27</v>
      </c>
      <c r="K9" s="235">
        <f aca="true" t="shared" si="1" ref="K9:K20">I9*0.7+J9*2/40</f>
        <v>3.8115</v>
      </c>
      <c r="L9">
        <f t="shared" si="0"/>
        <v>3.8</v>
      </c>
    </row>
    <row r="10" spans="1:12" ht="15">
      <c r="A10" s="235"/>
      <c r="B10" s="235" t="s">
        <v>183</v>
      </c>
      <c r="C10" s="235"/>
      <c r="D10" s="235">
        <v>2.885714285714286</v>
      </c>
      <c r="E10" s="235">
        <v>2.8000000000000003</v>
      </c>
      <c r="F10" s="235">
        <v>3.9285714285714293</v>
      </c>
      <c r="G10" s="235">
        <v>2.6714285714285713</v>
      </c>
      <c r="H10" s="235">
        <v>3.214285714285714</v>
      </c>
      <c r="I10" s="235">
        <f>(D10+H10+G10+F10+E10)/5</f>
        <v>3.1</v>
      </c>
      <c r="J10" s="235">
        <v>29</v>
      </c>
      <c r="K10" s="235">
        <f t="shared" si="1"/>
        <v>3.62</v>
      </c>
      <c r="L10">
        <f t="shared" si="0"/>
        <v>3.6</v>
      </c>
    </row>
    <row r="11" spans="1:12" ht="15">
      <c r="A11" s="235"/>
      <c r="B11" s="235" t="s">
        <v>184</v>
      </c>
      <c r="C11" s="235"/>
      <c r="D11" s="235">
        <v>1.5714285714285714</v>
      </c>
      <c r="E11" s="235">
        <v>1.7857142857142858</v>
      </c>
      <c r="F11" s="235">
        <v>2.3</v>
      </c>
      <c r="G11" s="235">
        <v>0</v>
      </c>
      <c r="H11" s="235">
        <v>2.278571428571429</v>
      </c>
      <c r="I11" s="235">
        <v>1.587142857142857</v>
      </c>
      <c r="J11" s="235"/>
      <c r="K11" s="235">
        <f t="shared" si="1"/>
        <v>1.1109999999999998</v>
      </c>
      <c r="L11">
        <f t="shared" si="0"/>
        <v>1.1</v>
      </c>
    </row>
    <row r="12" spans="1:12" ht="15">
      <c r="A12" s="235"/>
      <c r="B12" s="235" t="s">
        <v>185</v>
      </c>
      <c r="C12" s="235"/>
      <c r="D12" s="235">
        <v>1.8</v>
      </c>
      <c r="E12" s="235">
        <v>3.1142857142857143</v>
      </c>
      <c r="F12" s="235">
        <v>3.7857142857142856</v>
      </c>
      <c r="G12" s="235">
        <v>2.8285714285714283</v>
      </c>
      <c r="H12" s="235">
        <v>3.964285714285714</v>
      </c>
      <c r="I12" s="235">
        <v>3.0985714285714283</v>
      </c>
      <c r="J12" s="235">
        <v>23</v>
      </c>
      <c r="K12" s="235">
        <f t="shared" si="1"/>
        <v>3.3189999999999995</v>
      </c>
      <c r="L12">
        <f t="shared" si="0"/>
        <v>3.3</v>
      </c>
    </row>
    <row r="13" spans="1:12" ht="15">
      <c r="A13" s="235"/>
      <c r="B13" s="235" t="s">
        <v>186</v>
      </c>
      <c r="C13" s="235"/>
      <c r="D13" s="235">
        <v>1.614285714285714</v>
      </c>
      <c r="E13" s="235">
        <v>3.4285714285714284</v>
      </c>
      <c r="F13" s="235">
        <v>3.7</v>
      </c>
      <c r="G13" s="235">
        <v>3.5714285714285716</v>
      </c>
      <c r="H13" s="235">
        <v>3.932142857142857</v>
      </c>
      <c r="I13" s="235">
        <v>3.2492857142857146</v>
      </c>
      <c r="J13" s="235">
        <v>26</v>
      </c>
      <c r="K13" s="235">
        <f t="shared" si="1"/>
        <v>3.5745000000000005</v>
      </c>
      <c r="L13">
        <f t="shared" si="0"/>
        <v>3.5</v>
      </c>
    </row>
    <row r="14" spans="1:12" ht="15">
      <c r="A14" s="235"/>
      <c r="B14" s="235" t="s">
        <v>187</v>
      </c>
      <c r="C14" s="235"/>
      <c r="D14" s="235">
        <v>0.5000000000000001</v>
      </c>
      <c r="E14" s="235">
        <v>0</v>
      </c>
      <c r="F14" s="235">
        <v>0.21428571428571427</v>
      </c>
      <c r="G14" s="235">
        <v>0</v>
      </c>
      <c r="H14" s="235">
        <v>2.3571428571428568</v>
      </c>
      <c r="I14" s="235">
        <v>0.6142857142857142</v>
      </c>
      <c r="J14" s="235"/>
      <c r="K14" s="235">
        <f t="shared" si="1"/>
        <v>0.42999999999999994</v>
      </c>
      <c r="L14">
        <f t="shared" si="0"/>
        <v>0.4</v>
      </c>
    </row>
    <row r="15" spans="1:12" ht="15">
      <c r="A15" s="235"/>
      <c r="B15" s="235" t="s">
        <v>188</v>
      </c>
      <c r="C15" s="235"/>
      <c r="D15" s="235">
        <v>3.1571428571428575</v>
      </c>
      <c r="E15" s="235">
        <v>3.1571428571428575</v>
      </c>
      <c r="F15" s="235">
        <v>3.9142857142857146</v>
      </c>
      <c r="G15" s="235">
        <v>3.257142857142857</v>
      </c>
      <c r="H15" s="235">
        <v>3.9499999999999997</v>
      </c>
      <c r="I15" s="235">
        <v>3.4871428571428575</v>
      </c>
      <c r="J15" s="235">
        <v>23</v>
      </c>
      <c r="K15" s="235">
        <f t="shared" si="1"/>
        <v>3.591</v>
      </c>
      <c r="L15">
        <f t="shared" si="0"/>
        <v>3.5</v>
      </c>
    </row>
    <row r="16" spans="1:12" ht="15">
      <c r="A16" s="235"/>
      <c r="B16" s="235" t="s">
        <v>189</v>
      </c>
      <c r="C16" s="235"/>
      <c r="D16" s="235">
        <v>3.085714285714286</v>
      </c>
      <c r="E16" s="235">
        <v>3.242857142857143</v>
      </c>
      <c r="F16" s="235">
        <v>3.8285714285714287</v>
      </c>
      <c r="G16" s="235">
        <v>2.1142857142857143</v>
      </c>
      <c r="H16" s="235">
        <v>3.885714285714286</v>
      </c>
      <c r="I16" s="235">
        <v>3.2314285714285718</v>
      </c>
      <c r="J16" s="235">
        <v>17</v>
      </c>
      <c r="K16" s="235">
        <f t="shared" si="1"/>
        <v>3.112</v>
      </c>
      <c r="L16">
        <f t="shared" si="0"/>
        <v>3.1</v>
      </c>
    </row>
    <row r="17" spans="1:12" ht="15">
      <c r="A17" s="235"/>
      <c r="B17" s="235" t="s">
        <v>190</v>
      </c>
      <c r="C17" s="235"/>
      <c r="D17" s="235">
        <v>2.5857142857142854</v>
      </c>
      <c r="E17" s="235">
        <v>2.257142857142857</v>
      </c>
      <c r="F17" s="235">
        <v>3.885714285714286</v>
      </c>
      <c r="G17" s="235">
        <v>2.771428571428572</v>
      </c>
      <c r="H17" s="235">
        <v>3.5749999999999997</v>
      </c>
      <c r="I17" s="235">
        <v>3.0149999999999997</v>
      </c>
      <c r="J17" s="235">
        <v>28</v>
      </c>
      <c r="K17" s="235">
        <f t="shared" si="1"/>
        <v>3.5104999999999995</v>
      </c>
      <c r="L17">
        <f t="shared" si="0"/>
        <v>3.5</v>
      </c>
    </row>
    <row r="18" spans="1:12" ht="15">
      <c r="A18" s="235"/>
      <c r="B18" s="235" t="s">
        <v>191</v>
      </c>
      <c r="C18" s="235"/>
      <c r="D18" s="235">
        <v>3.1571428571428575</v>
      </c>
      <c r="E18" s="235">
        <v>3.3285714285714287</v>
      </c>
      <c r="F18" s="235">
        <v>2.742857142857143</v>
      </c>
      <c r="G18" s="235">
        <v>2.6285714285714286</v>
      </c>
      <c r="H18" s="235">
        <v>3.689285714285714</v>
      </c>
      <c r="I18" s="235">
        <v>3.109285714285714</v>
      </c>
      <c r="J18" s="235">
        <v>17</v>
      </c>
      <c r="K18" s="235">
        <f t="shared" si="1"/>
        <v>3.0264999999999995</v>
      </c>
      <c r="L18">
        <f t="shared" si="0"/>
        <v>3</v>
      </c>
    </row>
    <row r="19" spans="1:12" ht="15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>
        <f t="shared" si="1"/>
        <v>0</v>
      </c>
      <c r="L19">
        <f t="shared" si="0"/>
        <v>0</v>
      </c>
    </row>
    <row r="20" spans="1:12" ht="15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>
        <f t="shared" si="1"/>
        <v>0</v>
      </c>
      <c r="L2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Hames</dc:creator>
  <cp:keywords/>
  <dc:description/>
  <cp:lastModifiedBy>Hames</cp:lastModifiedBy>
  <dcterms:created xsi:type="dcterms:W3CDTF">2010-06-27T00:32:51Z</dcterms:created>
  <dcterms:modified xsi:type="dcterms:W3CDTF">2010-07-22T23:25:22Z</dcterms:modified>
  <cp:category/>
  <cp:version/>
  <cp:contentType/>
  <cp:contentStatus/>
</cp:coreProperties>
</file>